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産業経済部$\★観光物産課\観光係\13.観光施設関係\○本谷温泉・小松地域事業特別会計（決算統計・公営企業等）\20230130〆　公営企業に係る経営比較分析表（令和３年度決算）の分析等について\06西条市\"/>
    </mc:Choice>
  </mc:AlternateContent>
  <xr:revisionPtr revIDLastSave="0" documentId="13_ncr:1_{B2C2A310-409A-4D67-AB67-71629E2CCEFA}" xr6:coauthVersionLast="47" xr6:coauthVersionMax="47" xr10:uidLastSave="{00000000-0000-0000-0000-000000000000}"/>
  <workbookProtection workbookAlgorithmName="SHA-512" workbookHashValue="BOJptKMU2tny7Elg97tt6OPbiZAL56n4niopH1CoONFvSGRnweQieIrevsyeHrvKYl51fW5wOGr4+3dxceyYTw==" workbookSaltValue="dP40AjYzkH8hD4qVGODIaw=="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76" i="4" l="1"/>
  <c r="FJ52" i="4"/>
  <c r="IX30" i="4"/>
  <c r="ML76" i="4"/>
  <c r="BV52" i="4"/>
  <c r="FJ30" i="4"/>
  <c r="IX76" i="4"/>
  <c r="ML52" i="4"/>
  <c r="BV30" i="4"/>
  <c r="IX52" i="4"/>
  <c r="C11" i="5"/>
  <c r="D11" i="5"/>
  <c r="E11" i="5"/>
  <c r="B11" i="5"/>
  <c r="EH30" i="4" l="1"/>
  <c r="AT52" i="4"/>
  <c r="HV76" i="4"/>
  <c r="LJ52" i="4"/>
  <c r="AT30" i="4"/>
  <c r="LJ76" i="4"/>
  <c r="HV52" i="4"/>
  <c r="AT76" i="4"/>
  <c r="EH52" i="4"/>
  <c r="HV30" i="4"/>
  <c r="HH52" i="4"/>
  <c r="KV76" i="4"/>
  <c r="AF52" i="4"/>
  <c r="DT30" i="4"/>
  <c r="AF76" i="4"/>
  <c r="DT52" i="4"/>
  <c r="HH30" i="4"/>
  <c r="HH76" i="4"/>
  <c r="KV52" i="4"/>
  <c r="AF30" i="4"/>
  <c r="GT76" i="4"/>
  <c r="R30" i="4"/>
  <c r="GT52" i="4"/>
  <c r="R76" i="4"/>
  <c r="DF52" i="4"/>
  <c r="GT30" i="4"/>
  <c r="KH52" i="4"/>
  <c r="KH76" i="4"/>
  <c r="R52" i="4"/>
  <c r="DF30" i="4"/>
  <c r="LX76" i="4"/>
  <c r="IJ76" i="4"/>
  <c r="IJ52" i="4"/>
  <c r="BH52" i="4"/>
  <c r="EV30" i="4"/>
  <c r="LX52" i="4"/>
  <c r="BH76" i="4"/>
  <c r="EV52" i="4"/>
  <c r="IJ30" i="4"/>
  <c r="BH30" i="4"/>
</calcChain>
</file>

<file path=xl/sharedStrings.xml><?xml version="1.0" encoding="utf-8"?>
<sst xmlns="http://schemas.openxmlformats.org/spreadsheetml/2006/main" count="305" uniqueCount="135">
  <si>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</si>
  <si>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</si>
  <si>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</si>
  <si>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</si>
  <si>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</si>
  <si>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</si>
  <si>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</si>
  <si>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</si>
  <si>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</si>
  <si>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</si>
  <si>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</si>
  <si>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</si>
  <si>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</si>
  <si>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</si>
  <si>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</si>
  <si>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</si>
  <si>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</si>
  <si>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</si>
  <si>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</si>
  <si>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</si>
  <si>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</si>
  <si>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</si>
  <si>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</si>
  <si>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</si>
  <si>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</si>
  <si>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</si>
  <si>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</si>
  <si>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</si>
  <si>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</si>
  <si>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</si>
  <si>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</si>
  <si>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</si>
  <si>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</si>
  <si>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</si>
  <si>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</si>
  <si>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</si>
  <si>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</si>
  <si>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</si>
  <si>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</si>
  <si>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</si>
  <si>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</si>
  <si>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</si>
  <si>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</si>
  <si>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</si>
  <si>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</si>
  <si>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</si>
  <si>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</si>
  <si>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</si>
  <si>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</si>
  <si>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</si>
  <si>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</si>
  <si>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</si>
  <si>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</si>
  <si>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</si>
  <si>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</si>
  <si>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</si>
  <si>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</si>
  <si>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</si>
  <si>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</si>
  <si>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</si>
  <si>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</si>
  <si>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</si>
  <si>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</si>
  <si>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</si>
  <si>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</si>
  <si>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</si>
  <si>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</si>
  <si>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</si>
  <si>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</si>
  <si>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</si>
  <si>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</si>
  <si>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</si>
  <si>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</si>
  <si>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</si>
  <si>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</si>
  <si>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</si>
  <si>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</si>
  <si>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</si>
  <si>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</si>
  <si>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</si>
  <si>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</si>
  <si>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</si>
  <si>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</si>
  <si>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</si>
  <si>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</si>
  <si>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</si>
  <si>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</si>
  <si>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</si>
  <si>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</si>
  <si>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</si>
  <si>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</si>
  <si>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</si>
  <si>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</si>
  <si>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</si>
  <si>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</si>
  <si>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</si>
  <si>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</si>
  <si>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</si>
  <si>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</si>
  <si>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</si>
  <si>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</si>
  <si>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</si>
  <si>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</si>
  <si>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</si>
  <si>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</si>
  <si>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</si>
  <si>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</si>
  <si>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</si>
  <si>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</si>
  <si>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</si>
  <si>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</si>
  <si>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</si>
  <si>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</si>
  <si>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</si>
  <si>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</si>
  <si>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</si>
  <si>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</si>
  <si>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</si>
  <si>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</si>
  <si>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</si>
  <si>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</si>
  <si>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</si>
  <si>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</si>
  <si>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</si>
  <si>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</si>
  <si>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</si>
  <si>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</si>
  <si>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</si>
  <si>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</si>
  <si>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</si>
  <si>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</si>
  <si>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平成28年度に大規模改修を行った結果、⑫企業債残高対料金収入比率が高くなっている。令和3年度の当該数値については、臨時休館日を除き年中無休で営業をしていたため、前年と比較して改善されている。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rPh sb="60" eb="65">
      <t>リンジキュウカンビ</t>
    </rPh>
    <rPh sb="66" eb="67">
      <t>ノゾ</t>
    </rPh>
    <rPh sb="68" eb="72">
      <t>ネンジュウムキュウ</t>
    </rPh>
    <rPh sb="90" eb="92">
      <t>カイゼン</t>
    </rPh>
    <phoneticPr fontId="5"/>
  </si>
  <si>
    <t xml:space="preserve">
　⑬施設と周辺地域の宿泊客数動向について、コロナ禍に伴う行動制限が緩和されてきたことを受け、徐々に増加傾向が見られる。
　新型コロナウイルス感染症を含めた今後の動向を注意深く見守り、地域全体での宿泊需要の厳しさを踏まえ、状況によっては施設のあり方を検討する必要がある。
　なお、日帰り入浴客の集客も課題であり、市と指定管理者が一層協力して取り組んでいく必要がある。</t>
    <phoneticPr fontId="5"/>
  </si>
  <si>
    <t xml:space="preserve"> 
　現状では施設の収益性は昨年度より改善されているものの、類似施設の平均値と比較すると依然として低いため、市と指定管理者が協力して利用客数増加や自主事業の発展等による収入増加の取組みにより、経営改善を進める必要がある。
　施設の維持・継続及び安定経営を図るため、一般会計からの繰り入れを行っていくこととするが、経費の適正化を進めること等により、繰入金の抑制に努める。
　現在、指定管理者制度を導入しており、今後も民間活力の活用を基本としていく予定だが、現状の事業規模や採算性を踏まえて、事業の存続、用途変更・廃止、民間企業への譲渡・貸与などの施設のあり方について検討をしていく必要がある。</t>
    <rPh sb="19" eb="21">
      <t>カイゼン</t>
    </rPh>
    <rPh sb="30" eb="34">
      <t>ルイジシセツ</t>
    </rPh>
    <rPh sb="35" eb="38">
      <t>ヘイキンチ</t>
    </rPh>
    <rPh sb="39" eb="41">
      <t>ヒカク</t>
    </rPh>
    <rPh sb="44" eb="46">
      <t>イゼン</t>
    </rPh>
    <rPh sb="49" eb="50">
      <t>ヒク</t>
    </rPh>
    <rPh sb="69" eb="70">
      <t>スウ</t>
    </rPh>
    <rPh sb="267" eb="269">
      <t>タイヨ</t>
    </rPh>
    <phoneticPr fontId="5"/>
  </si>
  <si>
    <t xml:space="preserve"> 
　①収益的収支比率、⑥売上高GOP比率の数値から、施設の収益性が昨年よりも改善している。昨年度と比較し、利用者増加により利用料金収入が増加したため、上記指標の数値が改善したと考えられる。また、②の他会計補助金比率については、一般会計からの繰入金等への依存度が高いが、繰入金の大部分は地方債償還金であり、償還が終了する令和9年度からは数値の改善が見込まれる。③④⑬については、現在、宿泊業務を休止しているため、当該数値は0である。
　⑤売上高人件費比率については、類似施設平均と比較して大幅に低く、人件費の倹約に努めている。</t>
    <rPh sb="39" eb="41">
      <t>カイゼン</t>
    </rPh>
    <rPh sb="46" eb="49">
      <t>サクネンド</t>
    </rPh>
    <rPh sb="50" eb="52">
      <t>ヒカク</t>
    </rPh>
    <rPh sb="57" eb="59">
      <t>ゾウカ</t>
    </rPh>
    <rPh sb="62" eb="68">
      <t>リヨウリョウキンシュウニュウ</t>
    </rPh>
    <rPh sb="69" eb="71">
      <t>ゾウカ</t>
    </rPh>
    <rPh sb="76" eb="78">
      <t>ジョウキ</t>
    </rPh>
    <rPh sb="78" eb="80">
      <t>シヒョウ</t>
    </rPh>
    <rPh sb="81" eb="83">
      <t>スウチ</t>
    </rPh>
    <rPh sb="84" eb="86">
      <t>カイゼン</t>
    </rPh>
    <rPh sb="89" eb="9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</si>
</sst>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5619</c:v>
                </c:pt>
                <c:pt idx="1">
                  <c:v>7073</c:v>
                </c:pt>
                <c:pt idx="2">
                  <c:v>9203</c:v>
                </c:pt>
                <c:pt idx="3">
                  <c:v>0</c:v>
                </c:pt>
                <c:pt idx="4">
                  <c:v>0</c:v>
                </c:pt>
              </c:numCache>
            </c:numRef>
          </c:val>
          <c:extLst>
            <c:ext xmlns:c16="http://schemas.microsoft.com/office/drawing/2014/chart" uri="{C3380CC4-5D6E-409C-BE32-E72D297353CC}">
              <c16:uniqueId val="{00000000-A624-4B43-8F25-2F957F499B5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161674</c:v>
                </c:pt>
              </c:numCache>
            </c:numRef>
          </c:val>
          <c:smooth val="0"/>
          <c:extLst>
            <c:ext xmlns:c16="http://schemas.microsoft.com/office/drawing/2014/chart" uri="{C3380CC4-5D6E-409C-BE32-E72D297353CC}">
              <c16:uniqueId val="{00000001-A624-4B43-8F25-2F957F499B5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EB42-4798-957C-B051ED899FF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B42-4798-957C-B051ED899FF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5.3400000000000003E-2</c:v>
                </c:pt>
                <c:pt idx="1">
                  <c:v>4.82E-2</c:v>
                </c:pt>
                <c:pt idx="2">
                  <c:v>4.3799999999999999E-2</c:v>
                </c:pt>
                <c:pt idx="3">
                  <c:v>4.24E-2</c:v>
                </c:pt>
                <c:pt idx="4">
                  <c:v>6.2899999999999998E-2</c:v>
                </c:pt>
              </c:numCache>
            </c:numRef>
          </c:val>
          <c:smooth val="0"/>
          <c:extLst>
            <c:ext xmlns:c16="http://schemas.microsoft.com/office/drawing/2014/chart" uri="{C3380CC4-5D6E-409C-BE32-E72D297353CC}">
              <c16:uniqueId val="{00000000-700D-4310-BC80-D2987400A46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#N/A</c:v>
                </c:pt>
                <c:pt idx="2">
                  <c:v>4.0000000000000002E-4</c:v>
                </c:pt>
                <c:pt idx="3">
                  <c:v>0</c:v>
                </c:pt>
                <c:pt idx="4">
                  <c:v>0</c:v>
                </c:pt>
              </c:numCache>
            </c:numRef>
          </c:val>
          <c:smooth val="0"/>
          <c:extLst>
            <c:ext xmlns:c16="http://schemas.microsoft.com/office/drawing/2014/chart" uri="{C3380CC4-5D6E-409C-BE32-E72D297353CC}">
              <c16:uniqueId val="{00000001-700D-4310-BC80-D2987400A46F}"/>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10.3</c:v>
                </c:pt>
                <c:pt idx="1">
                  <c:v>12.9</c:v>
                </c:pt>
                <c:pt idx="2">
                  <c:v>10.5</c:v>
                </c:pt>
                <c:pt idx="3">
                  <c:v>25.2</c:v>
                </c:pt>
                <c:pt idx="4">
                  <c:v>13.4</c:v>
                </c:pt>
              </c:numCache>
            </c:numRef>
          </c:val>
          <c:extLst>
            <c:ext xmlns:c16="http://schemas.microsoft.com/office/drawing/2014/chart" uri="{C3380CC4-5D6E-409C-BE32-E72D297353CC}">
              <c16:uniqueId val="{00000000-08DB-48A7-B65C-41333B9B75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42</c:v>
                </c:pt>
              </c:numCache>
            </c:numRef>
          </c:val>
          <c:smooth val="0"/>
          <c:extLst>
            <c:ext xmlns:c16="http://schemas.microsoft.com/office/drawing/2014/chart" uri="{C3380CC4-5D6E-409C-BE32-E72D297353CC}">
              <c16:uniqueId val="{00000001-08DB-48A7-B65C-41333B9B75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77.7</c:v>
                </c:pt>
                <c:pt idx="1">
                  <c:v>83.2</c:v>
                </c:pt>
                <c:pt idx="2">
                  <c:v>62.2</c:v>
                </c:pt>
                <c:pt idx="3">
                  <c:v>45.5</c:v>
                </c:pt>
                <c:pt idx="4">
                  <c:v>59.8</c:v>
                </c:pt>
              </c:numCache>
            </c:numRef>
          </c:val>
          <c:extLst>
            <c:ext xmlns:c16="http://schemas.microsoft.com/office/drawing/2014/chart" uri="{C3380CC4-5D6E-409C-BE32-E72D297353CC}">
              <c16:uniqueId val="{00000000-ECF4-490E-9622-5A4AF89A6DB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92.8</c:v>
                </c:pt>
              </c:numCache>
            </c:numRef>
          </c:val>
          <c:smooth val="0"/>
          <c:extLst>
            <c:ext xmlns:c16="http://schemas.microsoft.com/office/drawing/2014/chart" uri="{C3380CC4-5D6E-409C-BE32-E72D297353CC}">
              <c16:uniqueId val="{00000001-ECF4-490E-9622-5A4AF89A6DB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-37027</c:v>
                </c:pt>
                <c:pt idx="1">
                  <c:v>-31625</c:v>
                </c:pt>
                <c:pt idx="2">
                  <c:v>-35885</c:v>
                </c:pt>
                <c:pt idx="3">
                  <c:v>-15199</c:v>
                </c:pt>
                <c:pt idx="4">
                  <c:v>-21415</c:v>
                </c:pt>
              </c:numCache>
            </c:numRef>
          </c:val>
          <c:extLst>
            <c:ext xmlns:c16="http://schemas.microsoft.com/office/drawing/2014/chart" uri="{C3380CC4-5D6E-409C-BE32-E72D297353CC}">
              <c16:uniqueId val="{00000000-72FD-4873-9F00-70E8F75A822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-15708</c:v>
                </c:pt>
              </c:numCache>
            </c:numRef>
          </c:val>
          <c:smooth val="0"/>
          <c:extLst>
            <c:ext xmlns:c16="http://schemas.microsoft.com/office/drawing/2014/chart" uri="{C3380CC4-5D6E-409C-BE32-E72D297353CC}">
              <c16:uniqueId val="{00000001-72FD-4873-9F00-70E8F75A822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-47.5</c:v>
                </c:pt>
                <c:pt idx="1">
                  <c:v>-39.200000000000003</c:v>
                </c:pt>
                <c:pt idx="2">
                  <c:v>-44.9</c:v>
                </c:pt>
                <c:pt idx="3">
                  <c:v>-110</c:v>
                </c:pt>
                <c:pt idx="4">
                  <c:v>-40.9</c:v>
                </c:pt>
              </c:numCache>
            </c:numRef>
          </c:val>
          <c:extLst>
            <c:ext xmlns:c16="http://schemas.microsoft.com/office/drawing/2014/chart" uri="{C3380CC4-5D6E-409C-BE32-E72D297353CC}">
              <c16:uniqueId val="{00000000-99F7-449D-A519-BBE7820D23F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-61.8</c:v>
                </c:pt>
              </c:numCache>
            </c:numRef>
          </c:val>
          <c:smooth val="0"/>
          <c:extLst>
            <c:ext xmlns:c16="http://schemas.microsoft.com/office/drawing/2014/chart" uri="{C3380CC4-5D6E-409C-BE32-E72D297353CC}">
              <c16:uniqueId val="{00000001-99F7-449D-A519-BBE7820D23F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57.9</c:v>
                </c:pt>
                <c:pt idx="1">
                  <c:v>55.9</c:v>
                </c:pt>
                <c:pt idx="2">
                  <c:v>62.3</c:v>
                </c:pt>
                <c:pt idx="3">
                  <c:v>38.6</c:v>
                </c:pt>
                <c:pt idx="4">
                  <c:v>40.4</c:v>
                </c:pt>
              </c:numCache>
            </c:numRef>
          </c:val>
          <c:extLst>
            <c:ext xmlns:c16="http://schemas.microsoft.com/office/drawing/2014/chart" uri="{C3380CC4-5D6E-409C-BE32-E72D297353CC}">
              <c16:uniqueId val="{00000000-58E0-41CD-BCB6-9C831A131C1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58.5</c:v>
                </c:pt>
              </c:numCache>
            </c:numRef>
          </c:val>
          <c:smooth val="0"/>
          <c:extLst>
            <c:ext xmlns:c16="http://schemas.microsoft.com/office/drawing/2014/chart" uri="{C3380CC4-5D6E-409C-BE32-E72D297353CC}">
              <c16:uniqueId val="{00000001-58E0-41CD-BCB6-9C831A131C1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c:v>
                </c:pt>
                <c:pt idx="1">
                  <c:v>26.8</c:v>
                </c:pt>
                <c:pt idx="2">
                  <c:v>24.1</c:v>
                </c:pt>
                <c:pt idx="3">
                  <c:v>0</c:v>
                </c:pt>
                <c:pt idx="4">
                  <c:v>0</c:v>
                </c:pt>
              </c:numCache>
            </c:numRef>
          </c:val>
          <c:extLst>
            <c:ext xmlns:c16="http://schemas.microsoft.com/office/drawing/2014/chart" uri="{C3380CC4-5D6E-409C-BE32-E72D297353CC}">
              <c16:uniqueId val="{00000000-7180-4D8B-9452-E6CD538B61A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6.4</c:v>
                </c:pt>
              </c:numCache>
            </c:numRef>
          </c:val>
          <c:smooth val="0"/>
          <c:extLst>
            <c:ext xmlns:c16="http://schemas.microsoft.com/office/drawing/2014/chart" uri="{C3380CC4-5D6E-409C-BE32-E72D297353CC}">
              <c16:uniqueId val="{00000001-7180-4D8B-9452-E6CD538B61A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471.6</c:v>
                </c:pt>
                <c:pt idx="1">
                  <c:v>461.1</c:v>
                </c:pt>
                <c:pt idx="2">
                  <c:v>389.4</c:v>
                </c:pt>
                <c:pt idx="3">
                  <c:v>2789</c:v>
                </c:pt>
                <c:pt idx="4">
                  <c:v>602.5</c:v>
                </c:pt>
              </c:numCache>
            </c:numRef>
          </c:val>
          <c:extLst>
            <c:ext xmlns:c16="http://schemas.microsoft.com/office/drawing/2014/chart" uri="{C3380CC4-5D6E-409C-BE32-E72D297353CC}">
              <c16:uniqueId val="{00000000-152F-4DFF-98A4-0F39BE044BC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92.9</c:v>
                </c:pt>
              </c:numCache>
            </c:numRef>
          </c:val>
          <c:smooth val="0"/>
          <c:extLst>
            <c:ext xmlns:c16="http://schemas.microsoft.com/office/drawing/2014/chart" uri="{C3380CC4-5D6E-409C-BE32-E72D297353CC}">
              <c16:uniqueId val="{00000001-152F-4DFF-98A4-0F39BE044BC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AB55-4FCA-989C-EEA14554AEC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B55-4FCA-989C-EEA14554AEC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Z7"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愛媛県西条市　本谷温泉館</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1503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134</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77.7</v>
      </c>
      <c r="S31" s="67"/>
      <c r="T31" s="67"/>
      <c r="U31" s="67"/>
      <c r="V31" s="67"/>
      <c r="W31" s="67"/>
      <c r="X31" s="67"/>
      <c r="Y31" s="67"/>
      <c r="Z31" s="67"/>
      <c r="AA31" s="67"/>
      <c r="AB31" s="67"/>
      <c r="AC31" s="67"/>
      <c r="AD31" s="67"/>
      <c r="AE31" s="67"/>
      <c r="AF31" s="67">
        <f>データ!Z7</f>
        <v>83.2</v>
      </c>
      <c r="AG31" s="67"/>
      <c r="AH31" s="67"/>
      <c r="AI31" s="67"/>
      <c r="AJ31" s="67"/>
      <c r="AK31" s="67"/>
      <c r="AL31" s="67"/>
      <c r="AM31" s="67"/>
      <c r="AN31" s="67"/>
      <c r="AO31" s="67"/>
      <c r="AP31" s="67"/>
      <c r="AQ31" s="67"/>
      <c r="AR31" s="67"/>
      <c r="AS31" s="67"/>
      <c r="AT31" s="67">
        <f>データ!AA7</f>
        <v>62.2</v>
      </c>
      <c r="AU31" s="67"/>
      <c r="AV31" s="67"/>
      <c r="AW31" s="67"/>
      <c r="AX31" s="67"/>
      <c r="AY31" s="67"/>
      <c r="AZ31" s="67"/>
      <c r="BA31" s="67"/>
      <c r="BB31" s="67"/>
      <c r="BC31" s="67"/>
      <c r="BD31" s="67"/>
      <c r="BE31" s="67"/>
      <c r="BF31" s="67"/>
      <c r="BG31" s="67"/>
      <c r="BH31" s="67">
        <f>データ!AB7</f>
        <v>45.5</v>
      </c>
      <c r="BI31" s="67"/>
      <c r="BJ31" s="67"/>
      <c r="BK31" s="67"/>
      <c r="BL31" s="67"/>
      <c r="BM31" s="67"/>
      <c r="BN31" s="67"/>
      <c r="BO31" s="67"/>
      <c r="BP31" s="67"/>
      <c r="BQ31" s="67"/>
      <c r="BR31" s="67"/>
      <c r="BS31" s="67"/>
      <c r="BT31" s="67"/>
      <c r="BU31" s="67"/>
      <c r="BV31" s="67">
        <f>データ!AC7</f>
        <v>59.8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10.3</v>
      </c>
      <c r="DG31" s="67"/>
      <c r="DH31" s="67"/>
      <c r="DI31" s="67"/>
      <c r="DJ31" s="67"/>
      <c r="DK31" s="67"/>
      <c r="DL31" s="67"/>
      <c r="DM31" s="67"/>
      <c r="DN31" s="67"/>
      <c r="DO31" s="67"/>
      <c r="DP31" s="67"/>
      <c r="DQ31" s="67"/>
      <c r="DR31" s="67"/>
      <c r="DS31" s="67"/>
      <c r="DT31" s="67">
        <f>データ!AK7</f>
        <v>12.9</v>
      </c>
      <c r="DU31" s="67"/>
      <c r="DV31" s="67"/>
      <c r="DW31" s="67"/>
      <c r="DX31" s="67"/>
      <c r="DY31" s="67"/>
      <c r="DZ31" s="67"/>
      <c r="EA31" s="67"/>
      <c r="EB31" s="67"/>
      <c r="EC31" s="67"/>
      <c r="ED31" s="67"/>
      <c r="EE31" s="67"/>
      <c r="EF31" s="67"/>
      <c r="EG31" s="67"/>
      <c r="EH31" s="67">
        <f>データ!AL7</f>
        <v>10.5</v>
      </c>
      <c r="EI31" s="67"/>
      <c r="EJ31" s="67"/>
      <c r="EK31" s="67"/>
      <c r="EL31" s="67"/>
      <c r="EM31" s="67"/>
      <c r="EN31" s="67"/>
      <c r="EO31" s="67"/>
      <c r="EP31" s="67"/>
      <c r="EQ31" s="67"/>
      <c r="ER31" s="67"/>
      <c r="ES31" s="67"/>
      <c r="ET31" s="67"/>
      <c r="EU31" s="67"/>
      <c r="EV31" s="67">
        <f>データ!AM7</f>
        <v>25.2</v>
      </c>
      <c r="EW31" s="67"/>
      <c r="EX31" s="67"/>
      <c r="EY31" s="67"/>
      <c r="EZ31" s="67"/>
      <c r="FA31" s="67"/>
      <c r="FB31" s="67"/>
      <c r="FC31" s="67"/>
      <c r="FD31" s="67"/>
      <c r="FE31" s="67"/>
      <c r="FF31" s="67"/>
      <c r="FG31" s="67"/>
      <c r="FH31" s="67"/>
      <c r="FI31" s="67"/>
      <c r="FJ31" s="67">
        <f>データ!AN7</f>
        <v>13.4</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5619</v>
      </c>
      <c r="GU31" s="87"/>
      <c r="GV31" s="87"/>
      <c r="GW31" s="87"/>
      <c r="GX31" s="87"/>
      <c r="GY31" s="87"/>
      <c r="GZ31" s="87"/>
      <c r="HA31" s="87"/>
      <c r="HB31" s="87"/>
      <c r="HC31" s="87"/>
      <c r="HD31" s="87"/>
      <c r="HE31" s="87"/>
      <c r="HF31" s="87"/>
      <c r="HG31" s="87"/>
      <c r="HH31" s="87">
        <f>データ!AV7</f>
        <v>7073</v>
      </c>
      <c r="HI31" s="87"/>
      <c r="HJ31" s="87"/>
      <c r="HK31" s="87"/>
      <c r="HL31" s="87"/>
      <c r="HM31" s="87"/>
      <c r="HN31" s="87"/>
      <c r="HO31" s="87"/>
      <c r="HP31" s="87"/>
      <c r="HQ31" s="87"/>
      <c r="HR31" s="87"/>
      <c r="HS31" s="87"/>
      <c r="HT31" s="87"/>
      <c r="HU31" s="87"/>
      <c r="HV31" s="87">
        <f>データ!AW7</f>
        <v>9203</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131</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132</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28</v>
      </c>
      <c r="S53" s="67"/>
      <c r="T53" s="67"/>
      <c r="U53" s="67"/>
      <c r="V53" s="67"/>
      <c r="W53" s="67"/>
      <c r="X53" s="67"/>
      <c r="Y53" s="67"/>
      <c r="Z53" s="67"/>
      <c r="AA53" s="67"/>
      <c r="AB53" s="67"/>
      <c r="AC53" s="67"/>
      <c r="AD53" s="67"/>
      <c r="AE53" s="67"/>
      <c r="AF53" s="67">
        <f>データ!BG7</f>
        <v>26.8</v>
      </c>
      <c r="AG53" s="67"/>
      <c r="AH53" s="67"/>
      <c r="AI53" s="67"/>
      <c r="AJ53" s="67"/>
      <c r="AK53" s="67"/>
      <c r="AL53" s="67"/>
      <c r="AM53" s="67"/>
      <c r="AN53" s="67"/>
      <c r="AO53" s="67"/>
      <c r="AP53" s="67"/>
      <c r="AQ53" s="67"/>
      <c r="AR53" s="67"/>
      <c r="AS53" s="67"/>
      <c r="AT53" s="67">
        <f>データ!BH7</f>
        <v>24.1</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57.9</v>
      </c>
      <c r="DG53" s="67"/>
      <c r="DH53" s="67"/>
      <c r="DI53" s="67"/>
      <c r="DJ53" s="67"/>
      <c r="DK53" s="67"/>
      <c r="DL53" s="67"/>
      <c r="DM53" s="67"/>
      <c r="DN53" s="67"/>
      <c r="DO53" s="67"/>
      <c r="DP53" s="67"/>
      <c r="DQ53" s="67"/>
      <c r="DR53" s="67"/>
      <c r="DS53" s="67"/>
      <c r="DT53" s="67">
        <f>データ!BR7</f>
        <v>55.9</v>
      </c>
      <c r="DU53" s="67"/>
      <c r="DV53" s="67"/>
      <c r="DW53" s="67"/>
      <c r="DX53" s="67"/>
      <c r="DY53" s="67"/>
      <c r="DZ53" s="67"/>
      <c r="EA53" s="67"/>
      <c r="EB53" s="67"/>
      <c r="EC53" s="67"/>
      <c r="ED53" s="67"/>
      <c r="EE53" s="67"/>
      <c r="EF53" s="67"/>
      <c r="EG53" s="67"/>
      <c r="EH53" s="67">
        <f>データ!BS7</f>
        <v>62.3</v>
      </c>
      <c r="EI53" s="67"/>
      <c r="EJ53" s="67"/>
      <c r="EK53" s="67"/>
      <c r="EL53" s="67"/>
      <c r="EM53" s="67"/>
      <c r="EN53" s="67"/>
      <c r="EO53" s="67"/>
      <c r="EP53" s="67"/>
      <c r="EQ53" s="67"/>
      <c r="ER53" s="67"/>
      <c r="ES53" s="67"/>
      <c r="ET53" s="67"/>
      <c r="EU53" s="67"/>
      <c r="EV53" s="67">
        <f>データ!BT7</f>
        <v>38.6</v>
      </c>
      <c r="EW53" s="67"/>
      <c r="EX53" s="67"/>
      <c r="EY53" s="67"/>
      <c r="EZ53" s="67"/>
      <c r="FA53" s="67"/>
      <c r="FB53" s="67"/>
      <c r="FC53" s="67"/>
      <c r="FD53" s="67"/>
      <c r="FE53" s="67"/>
      <c r="FF53" s="67"/>
      <c r="FG53" s="67"/>
      <c r="FH53" s="67"/>
      <c r="FI53" s="67"/>
      <c r="FJ53" s="67">
        <f>データ!BU7</f>
        <v>40.4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-47.5</v>
      </c>
      <c r="GU53" s="67"/>
      <c r="GV53" s="67"/>
      <c r="GW53" s="67"/>
      <c r="GX53" s="67"/>
      <c r="GY53" s="67"/>
      <c r="GZ53" s="67"/>
      <c r="HA53" s="67"/>
      <c r="HB53" s="67"/>
      <c r="HC53" s="67"/>
      <c r="HD53" s="67"/>
      <c r="HE53" s="67"/>
      <c r="HF53" s="67"/>
      <c r="HG53" s="67"/>
      <c r="HH53" s="67">
        <f>データ!CC7</f>
        <v>-39.200000000000003</v>
      </c>
      <c r="HI53" s="67"/>
      <c r="HJ53" s="67"/>
      <c r="HK53" s="67"/>
      <c r="HL53" s="67"/>
      <c r="HM53" s="67"/>
      <c r="HN53" s="67"/>
      <c r="HO53" s="67"/>
      <c r="HP53" s="67"/>
      <c r="HQ53" s="67"/>
      <c r="HR53" s="67"/>
      <c r="HS53" s="67"/>
      <c r="HT53" s="67"/>
      <c r="HU53" s="67"/>
      <c r="HV53" s="67">
        <f>データ!CD7</f>
        <v>-44.9</v>
      </c>
      <c r="HW53" s="67"/>
      <c r="HX53" s="67"/>
      <c r="HY53" s="67"/>
      <c r="HZ53" s="67"/>
      <c r="IA53" s="67"/>
      <c r="IB53" s="67"/>
      <c r="IC53" s="67"/>
      <c r="ID53" s="67"/>
      <c r="IE53" s="67"/>
      <c r="IF53" s="67"/>
      <c r="IG53" s="67"/>
      <c r="IH53" s="67"/>
      <c r="II53" s="67"/>
      <c r="IJ53" s="67">
        <f>データ!CE7</f>
        <v>-110</v>
      </c>
      <c r="IK53" s="67"/>
      <c r="IL53" s="67"/>
      <c r="IM53" s="67"/>
      <c r="IN53" s="67"/>
      <c r="IO53" s="67"/>
      <c r="IP53" s="67"/>
      <c r="IQ53" s="67"/>
      <c r="IR53" s="67"/>
      <c r="IS53" s="67"/>
      <c r="IT53" s="67"/>
      <c r="IU53" s="67"/>
      <c r="IV53" s="67"/>
      <c r="IW53" s="67"/>
      <c r="IX53" s="67">
        <f>データ!CF7</f>
        <v>-40.9</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-37027</v>
      </c>
      <c r="KI53" s="87"/>
      <c r="KJ53" s="87"/>
      <c r="KK53" s="87"/>
      <c r="KL53" s="87"/>
      <c r="KM53" s="87"/>
      <c r="KN53" s="87"/>
      <c r="KO53" s="87"/>
      <c r="KP53" s="87"/>
      <c r="KQ53" s="87"/>
      <c r="KR53" s="87"/>
      <c r="KS53" s="87"/>
      <c r="KT53" s="87"/>
      <c r="KU53" s="87"/>
      <c r="KV53" s="87">
        <f>データ!CN7</f>
        <v>-31625</v>
      </c>
      <c r="KW53" s="87"/>
      <c r="KX53" s="87"/>
      <c r="KY53" s="87"/>
      <c r="KZ53" s="87"/>
      <c r="LA53" s="87"/>
      <c r="LB53" s="87"/>
      <c r="LC53" s="87"/>
      <c r="LD53" s="87"/>
      <c r="LE53" s="87"/>
      <c r="LF53" s="87"/>
      <c r="LG53" s="87"/>
      <c r="LH53" s="87"/>
      <c r="LI53" s="87"/>
      <c r="LJ53" s="87">
        <f>データ!CO7</f>
        <v>-35885</v>
      </c>
      <c r="LK53" s="87"/>
      <c r="LL53" s="87"/>
      <c r="LM53" s="87"/>
      <c r="LN53" s="87"/>
      <c r="LO53" s="87"/>
      <c r="LP53" s="87"/>
      <c r="LQ53" s="87"/>
      <c r="LR53" s="87"/>
      <c r="LS53" s="87"/>
      <c r="LT53" s="87"/>
      <c r="LU53" s="87"/>
      <c r="LV53" s="87"/>
      <c r="LW53" s="87"/>
      <c r="LX53" s="87">
        <f>データ!CP7</f>
        <v>-15199</v>
      </c>
      <c r="LY53" s="87"/>
      <c r="LZ53" s="87"/>
      <c r="MA53" s="87"/>
      <c r="MB53" s="87"/>
      <c r="MC53" s="87"/>
      <c r="MD53" s="87"/>
      <c r="ME53" s="87"/>
      <c r="MF53" s="87"/>
      <c r="MG53" s="87"/>
      <c r="MH53" s="87"/>
      <c r="MI53" s="87"/>
      <c r="MJ53" s="87"/>
      <c r="MK53" s="87"/>
      <c r="ML53" s="87">
        <f>データ!CQ7</f>
        <v>-21415</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133</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207105</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8000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471.6</v>
      </c>
      <c r="KI77" s="67"/>
      <c r="KJ77" s="67"/>
      <c r="KK77" s="67"/>
      <c r="KL77" s="67"/>
      <c r="KM77" s="67"/>
      <c r="KN77" s="67"/>
      <c r="KO77" s="67"/>
      <c r="KP77" s="67"/>
      <c r="KQ77" s="67"/>
      <c r="KR77" s="67"/>
      <c r="KS77" s="67"/>
      <c r="KT77" s="67"/>
      <c r="KU77" s="67"/>
      <c r="KV77" s="67">
        <f>データ!DW7</f>
        <v>461.1</v>
      </c>
      <c r="KW77" s="67"/>
      <c r="KX77" s="67"/>
      <c r="KY77" s="67"/>
      <c r="KZ77" s="67"/>
      <c r="LA77" s="67"/>
      <c r="LB77" s="67"/>
      <c r="LC77" s="67"/>
      <c r="LD77" s="67"/>
      <c r="LE77" s="67"/>
      <c r="LF77" s="67"/>
      <c r="LG77" s="67"/>
      <c r="LH77" s="67"/>
      <c r="LI77" s="67"/>
      <c r="LJ77" s="67">
        <f>データ!DX7</f>
        <v>389.4</v>
      </c>
      <c r="LK77" s="67"/>
      <c r="LL77" s="67"/>
      <c r="LM77" s="67"/>
      <c r="LN77" s="67"/>
      <c r="LO77" s="67"/>
      <c r="LP77" s="67"/>
      <c r="LQ77" s="67"/>
      <c r="LR77" s="67"/>
      <c r="LS77" s="67"/>
      <c r="LT77" s="67"/>
      <c r="LU77" s="67"/>
      <c r="LV77" s="67"/>
      <c r="LW77" s="67"/>
      <c r="LX77" s="67">
        <f>データ!DY7</f>
        <v>2789</v>
      </c>
      <c r="LY77" s="67"/>
      <c r="LZ77" s="67"/>
      <c r="MA77" s="67"/>
      <c r="MB77" s="67"/>
      <c r="MC77" s="67"/>
      <c r="MD77" s="67"/>
      <c r="ME77" s="67"/>
      <c r="MF77" s="67"/>
      <c r="MG77" s="67"/>
      <c r="MH77" s="67"/>
      <c r="MI77" s="67"/>
      <c r="MJ77" s="67"/>
      <c r="MK77" s="67"/>
      <c r="ML77" s="67">
        <f>データ!DZ7</f>
        <v>602.5</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ZnGDn29UpyPeOV+3gMJTiqFB/vXCkHvZac7NuKvreL4U47GiVf0DqP1zJnMG99ihVI/xHLM8CVQnavgbHekw==" saltValue="cDe9QOZ1iI5COZFr+NuU4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2021</v>
      </c>
      <c r="C6" s="43">
        <f t="shared" ref="C6:X6" si="2">C8</f>
        <v>382060</v>
      </c>
      <c r="D6" s="43">
        <f t="shared" si="2"/>
        <v>47</v>
      </c>
      <c r="E6" s="43">
        <f t="shared" si="2"/>
        <v>11</v>
      </c>
      <c r="F6" s="43">
        <f t="shared" si="2"/>
        <v>1</v>
      </c>
      <c r="G6" s="43">
        <f t="shared" si="2"/>
        <v>1</v>
      </c>
      <c r="H6" s="43" t="str">
        <f>SUBSTITUTE(H8,"　","")</f>
        <v>愛媛県西条市</v>
      </c>
      <c r="I6" s="43" t="str">
        <f t="shared" si="2"/>
        <v>本谷温泉館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1503</v>
      </c>
      <c r="R6" s="46">
        <f t="shared" si="2"/>
        <v>20</v>
      </c>
      <c r="S6" s="47" t="str">
        <f t="shared" si="2"/>
        <v>-</v>
      </c>
      <c r="T6" s="48" t="str">
        <f t="shared" si="2"/>
        <v>利用料金制</v>
      </c>
      <c r="U6" s="44" t="str">
        <f t="shared" si="2"/>
        <v>-</v>
      </c>
      <c r="V6" s="48" t="str">
        <f t="shared" si="2"/>
        <v>有</v>
      </c>
      <c r="W6" s="49">
        <f t="shared" si="2"/>
        <v>100</v>
      </c>
      <c r="X6" s="48" t="str">
        <f t="shared" si="2"/>
        <v>有</v>
      </c>
      <c r="Y6" s="50">
        <f>IF(Y8="-",NA(),Y8)</f>
        <v>77.7</v>
      </c>
      <c r="Z6" s="50">
        <f t="shared" ref="Z6:AH6" si="3">IF(Z8="-",NA(),Z8)</f>
        <v>83.2</v>
      </c>
      <c r="AA6" s="50">
        <f t="shared" si="3"/>
        <v>62.2</v>
      </c>
      <c r="AB6" s="50">
        <f t="shared" si="3"/>
        <v>45.5</v>
      </c>
      <c r="AC6" s="50">
        <f t="shared" si="3"/>
        <v>59.8</v>
      </c>
      <c r="AD6" s="50">
        <f t="shared" si="3"/>
        <v>94.4</v>
      </c>
      <c r="AE6" s="50">
        <f t="shared" si="3"/>
        <v>96.2</v>
      </c>
      <c r="AF6" s="50">
        <f t="shared" si="3"/>
        <v>92.2</v>
      </c>
      <c r="AG6" s="50">
        <f t="shared" si="3"/>
        <v>96.8</v>
      </c>
      <c r="AH6" s="50">
        <f t="shared" si="3"/>
        <v>92.8</v>
      </c>
      <c r="AI6" s="50" t="str">
        <f>IF(AI8="-","【-】","【"&amp;SUBSTITUTE(TEXT(AI8,"#,##0.0"),"-","△")&amp;"】")</f>
        <v>【90.6】</v>
      </c>
      <c r="AJ6" s="50">
        <f>IF(AJ8="-",NA(),AJ8)</f>
        <v>10.3</v>
      </c>
      <c r="AK6" s="50">
        <f t="shared" ref="AK6:AS6" si="4">IF(AK8="-",NA(),AK8)</f>
        <v>12.9</v>
      </c>
      <c r="AL6" s="50">
        <f t="shared" si="4"/>
        <v>10.5</v>
      </c>
      <c r="AM6" s="50">
        <f t="shared" si="4"/>
        <v>25.2</v>
      </c>
      <c r="AN6" s="50">
        <f t="shared" si="4"/>
        <v>13.4</v>
      </c>
      <c r="AO6" s="50">
        <f t="shared" si="4"/>
        <v>17.7</v>
      </c>
      <c r="AP6" s="50">
        <f t="shared" si="4"/>
        <v>26.5</v>
      </c>
      <c r="AQ6" s="50">
        <f t="shared" si="4"/>
        <v>19.5</v>
      </c>
      <c r="AR6" s="50">
        <f t="shared" si="4"/>
        <v>47.8</v>
      </c>
      <c r="AS6" s="50">
        <f t="shared" si="4"/>
        <v>42</v>
      </c>
      <c r="AT6" s="50" t="str">
        <f>IF(AT8="-","【-】","【"&amp;SUBSTITUTE(TEXT(AT8,"#,##0.0"),"-","△")&amp;"】")</f>
        <v>【30.4】</v>
      </c>
      <c r="AU6" s="45">
        <f>IF(AU8="-",NA(),AU8)</f>
        <v>5619</v>
      </c>
      <c r="AV6" s="45">
        <f t="shared" ref="AV6:BD6" si="5">IF(AV8="-",NA(),AV8)</f>
        <v>7073</v>
      </c>
      <c r="AW6" s="45">
        <f t="shared" si="5"/>
        <v>9203</v>
      </c>
      <c r="AX6" s="45">
        <f t="shared" si="5"/>
        <v>0</v>
      </c>
      <c r="AY6" s="45">
        <f t="shared" si="5"/>
        <v>0</v>
      </c>
      <c r="AZ6" s="45">
        <f t="shared" si="5"/>
        <v>2646</v>
      </c>
      <c r="BA6" s="45">
        <f t="shared" si="5"/>
        <v>3770</v>
      </c>
      <c r="BB6" s="45">
        <f t="shared" si="5"/>
        <v>3122</v>
      </c>
      <c r="BC6" s="45">
        <f t="shared" si="5"/>
        <v>63431</v>
      </c>
      <c r="BD6" s="45">
        <f t="shared" si="5"/>
        <v>161674</v>
      </c>
      <c r="BE6" s="45" t="str">
        <f>IF(BE8="-","【-】","【"&amp;SUBSTITUTE(TEXT(BE8,"#,##0"),"-","△")&amp;"】")</f>
        <v>【208,749】</v>
      </c>
      <c r="BF6" s="50">
        <f>IF(BF8="-",NA(),BF8)</f>
        <v>28</v>
      </c>
      <c r="BG6" s="50">
        <f t="shared" ref="BG6:BO6" si="6">IF(BG8="-",NA(),BG8)</f>
        <v>26.8</v>
      </c>
      <c r="BH6" s="50">
        <f t="shared" si="6"/>
        <v>24.1</v>
      </c>
      <c r="BI6" s="50">
        <f t="shared" si="6"/>
        <v>0</v>
      </c>
      <c r="BJ6" s="50">
        <f t="shared" si="6"/>
        <v>0</v>
      </c>
      <c r="BK6" s="50">
        <f t="shared" si="6"/>
        <v>23.8</v>
      </c>
      <c r="BL6" s="50">
        <f t="shared" si="6"/>
        <v>22.7</v>
      </c>
      <c r="BM6" s="50">
        <f t="shared" si="6"/>
        <v>19.100000000000001</v>
      </c>
      <c r="BN6" s="50">
        <f t="shared" si="6"/>
        <v>5.0999999999999996</v>
      </c>
      <c r="BO6" s="50">
        <f t="shared" si="6"/>
        <v>6.4</v>
      </c>
      <c r="BP6" s="50" t="str">
        <f>IF(BP8="-","【-】","【"&amp;SUBSTITUTE(TEXT(BP8,"#,##0.0"),"-","△")&amp;"】")</f>
        <v>【12.2】</v>
      </c>
      <c r="BQ6" s="50">
        <f>IF(BQ8="-",NA(),BQ8)</f>
        <v>57.9</v>
      </c>
      <c r="BR6" s="50">
        <f t="shared" ref="BR6:BZ6" si="7">IF(BR8="-",NA(),BR8)</f>
        <v>55.9</v>
      </c>
      <c r="BS6" s="50">
        <f t="shared" si="7"/>
        <v>62.3</v>
      </c>
      <c r="BT6" s="50">
        <f t="shared" si="7"/>
        <v>38.6</v>
      </c>
      <c r="BU6" s="50">
        <f t="shared" si="7"/>
        <v>40.4</v>
      </c>
      <c r="BV6" s="50">
        <f t="shared" si="7"/>
        <v>37.9</v>
      </c>
      <c r="BW6" s="50">
        <f t="shared" si="7"/>
        <v>37.200000000000003</v>
      </c>
      <c r="BX6" s="50">
        <f t="shared" si="7"/>
        <v>40.299999999999997</v>
      </c>
      <c r="BY6" s="50">
        <f t="shared" si="7"/>
        <v>100.4</v>
      </c>
      <c r="BZ6" s="50">
        <f t="shared" si="7"/>
        <v>58.5</v>
      </c>
      <c r="CA6" s="50" t="str">
        <f>IF(CA8="-","【-】","【"&amp;SUBSTITUTE(TEXT(CA8,"#,##0.0"),"-","△")&amp;"】")</f>
        <v>【120.7】</v>
      </c>
      <c r="CB6" s="50">
        <f>IF(CB8="-",NA(),CB8)</f>
        <v>-47.5</v>
      </c>
      <c r="CC6" s="50">
        <f t="shared" ref="CC6:CK6" si="8">IF(CC8="-",NA(),CC8)</f>
        <v>-39.200000000000003</v>
      </c>
      <c r="CD6" s="50">
        <f t="shared" si="8"/>
        <v>-44.9</v>
      </c>
      <c r="CE6" s="50">
        <f t="shared" si="8"/>
        <v>-110</v>
      </c>
      <c r="CF6" s="50">
        <f t="shared" si="8"/>
        <v>-40.9</v>
      </c>
      <c r="CG6" s="50">
        <f t="shared" si="8"/>
        <v>-37.299999999999997</v>
      </c>
      <c r="CH6" s="50">
        <f t="shared" si="8"/>
        <v>-53.9</v>
      </c>
      <c r="CI6" s="50">
        <f t="shared" si="8"/>
        <v>-19.8</v>
      </c>
      <c r="CJ6" s="50">
        <f t="shared" si="8"/>
        <v>-152.6</v>
      </c>
      <c r="CK6" s="50">
        <f t="shared" si="8"/>
        <v>-61.8</v>
      </c>
      <c r="CL6" s="50" t="str">
        <f>IF(CL8="-","【-】","【"&amp;SUBSTITUTE(TEXT(CL8,"#,##0.0"),"-","△")&amp;"】")</f>
        <v>【△43.7】</v>
      </c>
      <c r="CM6" s="45">
        <f>IF(CM8="-",NA(),CM8)</f>
        <v>-37027</v>
      </c>
      <c r="CN6" s="45">
        <f t="shared" ref="CN6:CV6" si="9">IF(CN8="-",NA(),CN8)</f>
        <v>-31625</v>
      </c>
      <c r="CO6" s="45">
        <f t="shared" si="9"/>
        <v>-35885</v>
      </c>
      <c r="CP6" s="45">
        <f t="shared" si="9"/>
        <v>-15199</v>
      </c>
      <c r="CQ6" s="45">
        <f t="shared" si="9"/>
        <v>-21415</v>
      </c>
      <c r="CR6" s="45">
        <f t="shared" si="9"/>
        <v>-11401</v>
      </c>
      <c r="CS6" s="45">
        <f t="shared" si="9"/>
        <v>-10800</v>
      </c>
      <c r="CT6" s="45">
        <f t="shared" si="9"/>
        <v>-18007</v>
      </c>
      <c r="CU6" s="45">
        <f t="shared" si="9"/>
        <v>583147</v>
      </c>
      <c r="CV6" s="45">
        <f t="shared" si="9"/>
        <v>-15708</v>
      </c>
      <c r="CW6" s="45" t="str">
        <f>IF(CW8="-","【-】","【"&amp;SUBSTITUTE(TEXT(CW8,"#,##0"),"-","△")&amp;"】")</f>
        <v>【△24,115】</v>
      </c>
      <c r="CX6" s="50"/>
      <c r="CY6" s="50"/>
      <c r="CZ6" s="50"/>
      <c r="DA6" s="50"/>
      <c r="DB6" s="50"/>
      <c r="DC6" s="50"/>
      <c r="DD6" s="50"/>
      <c r="DE6" s="50"/>
      <c r="DF6" s="50"/>
      <c r="DG6" s="50"/>
      <c r="DH6" s="50" t="s">
        <v>112</v>
      </c>
      <c r="DI6" s="46">
        <f t="shared" ref="DI6:DJ6" si="10">DI8</f>
        <v>207105</v>
      </c>
      <c r="DJ6" s="46">
        <f t="shared" si="10"/>
        <v>8000</v>
      </c>
      <c r="DK6" s="50"/>
      <c r="DL6" s="50"/>
      <c r="DM6" s="50"/>
      <c r="DN6" s="50"/>
      <c r="DO6" s="50"/>
      <c r="DP6" s="50"/>
      <c r="DQ6" s="50"/>
      <c r="DR6" s="50"/>
      <c r="DS6" s="50"/>
      <c r="DT6" s="50"/>
      <c r="DU6" s="50" t="s">
        <v>112</v>
      </c>
      <c r="DV6" s="50">
        <f>IF(DV8="-",NA(),DV8)</f>
        <v>471.6</v>
      </c>
      <c r="DW6" s="50">
        <f t="shared" ref="DW6:EE6" si="11">IF(DW8="-",NA(),DW8)</f>
        <v>461.1</v>
      </c>
      <c r="DX6" s="50">
        <f t="shared" si="11"/>
        <v>389.4</v>
      </c>
      <c r="DY6" s="50">
        <f t="shared" si="11"/>
        <v>2789</v>
      </c>
      <c r="DZ6" s="50">
        <f t="shared" si="11"/>
        <v>602.5</v>
      </c>
      <c r="EA6" s="50">
        <f t="shared" si="11"/>
        <v>511.3</v>
      </c>
      <c r="EB6" s="50">
        <f t="shared" si="11"/>
        <v>536.70000000000005</v>
      </c>
      <c r="EC6" s="50">
        <f t="shared" si="11"/>
        <v>43.6</v>
      </c>
      <c r="ED6" s="50">
        <f t="shared" si="11"/>
        <v>330.8</v>
      </c>
      <c r="EE6" s="50">
        <f t="shared" si="11"/>
        <v>92.9</v>
      </c>
      <c r="EF6" s="50" t="str">
        <f>IF(EF8="-","【-】","【"&amp;SUBSTITUTE(TEXT(EF8,"#,##0.0"),"-","△")&amp;"】")</f>
        <v>【38.7】</v>
      </c>
      <c r="EG6" s="51" t="e">
        <f>IF(EG8="-",NA(),EG8)</f>
        <v>#N/A</v>
      </c>
      <c r="EH6" s="51" t="e">
        <f t="shared" ref="EH6:EP6" si="12">IF(EH8="-",NA(),EH8)</f>
        <v>#N/A</v>
      </c>
      <c r="EI6" s="51">
        <f t="shared" si="12"/>
        <v>4.0000000000000002E-4</v>
      </c>
      <c r="EJ6" s="51">
        <f t="shared" si="12"/>
        <v>0</v>
      </c>
      <c r="EK6" s="51">
        <f t="shared" si="12"/>
        <v>0</v>
      </c>
      <c r="EL6" s="51">
        <f t="shared" si="12"/>
        <v>5.3400000000000003E-2</v>
      </c>
      <c r="EM6" s="51">
        <f t="shared" si="12"/>
        <v>4.82E-2</v>
      </c>
      <c r="EN6" s="51">
        <f t="shared" si="12"/>
        <v>4.3799999999999999E-2</v>
      </c>
      <c r="EO6" s="51">
        <f t="shared" si="12"/>
        <v>4.24E-2</v>
      </c>
      <c r="EP6" s="51">
        <f t="shared" si="12"/>
        <v>6.2899999999999998E-2</v>
      </c>
    </row>
    <row r="7" spans="1:146" s="52" customFormat="1" x14ac:dyDescent="0.15">
      <c r="A7" s="28" t="s">
        <v>113</v>
      </c>
      <c r="B7" s="43">
        <f t="shared" ref="B7:X7" si="13">B8</f>
        <v>2021</v>
      </c>
      <c r="C7" s="43">
        <f t="shared" si="13"/>
        <v>382060</v>
      </c>
      <c r="D7" s="43">
        <f t="shared" si="13"/>
        <v>47</v>
      </c>
      <c r="E7" s="43">
        <f t="shared" si="13"/>
        <v>11</v>
      </c>
      <c r="F7" s="43">
        <f t="shared" si="13"/>
        <v>1</v>
      </c>
      <c r="G7" s="43">
        <f t="shared" si="13"/>
        <v>1</v>
      </c>
      <c r="H7" s="43" t="str">
        <f t="shared" si="13"/>
        <v>愛媛県　西条市</v>
      </c>
      <c r="I7" s="43" t="str">
        <f t="shared" si="13"/>
        <v>本谷温泉館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1503</v>
      </c>
      <c r="R7" s="46">
        <f t="shared" si="13"/>
        <v>20</v>
      </c>
      <c r="S7" s="47" t="str">
        <f t="shared" si="13"/>
        <v>-</v>
      </c>
      <c r="T7" s="48" t="str">
        <f t="shared" si="13"/>
        <v>利用料金制</v>
      </c>
      <c r="U7" s="44" t="str">
        <f t="shared" si="13"/>
        <v>-</v>
      </c>
      <c r="V7" s="48" t="str">
        <f t="shared" si="13"/>
        <v>有</v>
      </c>
      <c r="W7" s="49">
        <f t="shared" si="13"/>
        <v>100</v>
      </c>
      <c r="X7" s="48" t="str">
        <f t="shared" si="13"/>
        <v>有</v>
      </c>
      <c r="Y7" s="50">
        <f>Y8</f>
        <v>77.7</v>
      </c>
      <c r="Z7" s="50">
        <f t="shared" ref="Z7:AH7" si="14">Z8</f>
        <v>83.2</v>
      </c>
      <c r="AA7" s="50">
        <f t="shared" si="14"/>
        <v>62.2</v>
      </c>
      <c r="AB7" s="50">
        <f t="shared" si="14"/>
        <v>45.5</v>
      </c>
      <c r="AC7" s="50">
        <f t="shared" si="14"/>
        <v>59.8</v>
      </c>
      <c r="AD7" s="50">
        <f t="shared" si="14"/>
        <v>94.4</v>
      </c>
      <c r="AE7" s="50">
        <f t="shared" si="14"/>
        <v>96.2</v>
      </c>
      <c r="AF7" s="50">
        <f t="shared" si="14"/>
        <v>92.2</v>
      </c>
      <c r="AG7" s="50">
        <f t="shared" si="14"/>
        <v>96.8</v>
      </c>
      <c r="AH7" s="50">
        <f t="shared" si="14"/>
        <v>92.8</v>
      </c>
      <c r="AI7" s="50"/>
      <c r="AJ7" s="50">
        <f>AJ8</f>
        <v>10.3</v>
      </c>
      <c r="AK7" s="50">
        <f t="shared" ref="AK7:AS7" si="15">AK8</f>
        <v>12.9</v>
      </c>
      <c r="AL7" s="50">
        <f t="shared" si="15"/>
        <v>10.5</v>
      </c>
      <c r="AM7" s="50">
        <f t="shared" si="15"/>
        <v>25.2</v>
      </c>
      <c r="AN7" s="50">
        <f t="shared" si="15"/>
        <v>13.4</v>
      </c>
      <c r="AO7" s="50">
        <f t="shared" si="15"/>
        <v>17.7</v>
      </c>
      <c r="AP7" s="50">
        <f t="shared" si="15"/>
        <v>26.5</v>
      </c>
      <c r="AQ7" s="50">
        <f t="shared" si="15"/>
        <v>19.5</v>
      </c>
      <c r="AR7" s="50">
        <f t="shared" si="15"/>
        <v>47.8</v>
      </c>
      <c r="AS7" s="50">
        <f t="shared" si="15"/>
        <v>42</v>
      </c>
      <c r="AT7" s="50"/>
      <c r="AU7" s="45">
        <f>AU8</f>
        <v>5619</v>
      </c>
      <c r="AV7" s="45">
        <f t="shared" ref="AV7:BD7" si="16">AV8</f>
        <v>7073</v>
      </c>
      <c r="AW7" s="45">
        <f t="shared" si="16"/>
        <v>9203</v>
      </c>
      <c r="AX7" s="45">
        <f t="shared" si="16"/>
        <v>0</v>
      </c>
      <c r="AY7" s="45">
        <f t="shared" si="16"/>
        <v>0</v>
      </c>
      <c r="AZ7" s="45">
        <f t="shared" si="16"/>
        <v>2646</v>
      </c>
      <c r="BA7" s="45">
        <f t="shared" si="16"/>
        <v>3770</v>
      </c>
      <c r="BB7" s="45">
        <f t="shared" si="16"/>
        <v>3122</v>
      </c>
      <c r="BC7" s="45">
        <f t="shared" si="16"/>
        <v>63431</v>
      </c>
      <c r="BD7" s="45">
        <f t="shared" si="16"/>
        <v>161674</v>
      </c>
      <c r="BE7" s="45"/>
      <c r="BF7" s="50">
        <f>BF8</f>
        <v>28</v>
      </c>
      <c r="BG7" s="50">
        <f t="shared" ref="BG7:BO7" si="17">BG8</f>
        <v>26.8</v>
      </c>
      <c r="BH7" s="50">
        <f t="shared" si="17"/>
        <v>24.1</v>
      </c>
      <c r="BI7" s="50">
        <f t="shared" si="17"/>
        <v>0</v>
      </c>
      <c r="BJ7" s="50">
        <f t="shared" si="17"/>
        <v>0</v>
      </c>
      <c r="BK7" s="50">
        <f t="shared" si="17"/>
        <v>23.8</v>
      </c>
      <c r="BL7" s="50">
        <f t="shared" si="17"/>
        <v>22.7</v>
      </c>
      <c r="BM7" s="50">
        <f t="shared" si="17"/>
        <v>19.100000000000001</v>
      </c>
      <c r="BN7" s="50">
        <f t="shared" si="17"/>
        <v>5.0999999999999996</v>
      </c>
      <c r="BO7" s="50">
        <f t="shared" si="17"/>
        <v>6.4</v>
      </c>
      <c r="BP7" s="50"/>
      <c r="BQ7" s="50">
        <f>BQ8</f>
        <v>57.9</v>
      </c>
      <c r="BR7" s="50">
        <f t="shared" ref="BR7:BZ7" si="18">BR8</f>
        <v>55.9</v>
      </c>
      <c r="BS7" s="50">
        <f t="shared" si="18"/>
        <v>62.3</v>
      </c>
      <c r="BT7" s="50">
        <f t="shared" si="18"/>
        <v>38.6</v>
      </c>
      <c r="BU7" s="50">
        <f t="shared" si="18"/>
        <v>40.4</v>
      </c>
      <c r="BV7" s="50">
        <f t="shared" si="18"/>
        <v>37.9</v>
      </c>
      <c r="BW7" s="50">
        <f t="shared" si="18"/>
        <v>37.200000000000003</v>
      </c>
      <c r="BX7" s="50">
        <f t="shared" si="18"/>
        <v>40.299999999999997</v>
      </c>
      <c r="BY7" s="50">
        <f t="shared" si="18"/>
        <v>100.4</v>
      </c>
      <c r="BZ7" s="50">
        <f t="shared" si="18"/>
        <v>58.5</v>
      </c>
      <c r="CA7" s="50"/>
      <c r="CB7" s="50">
        <f>CB8</f>
        <v>-47.5</v>
      </c>
      <c r="CC7" s="50">
        <f t="shared" ref="CC7:CK7" si="19">CC8</f>
        <v>-39.200000000000003</v>
      </c>
      <c r="CD7" s="50">
        <f t="shared" si="19"/>
        <v>-44.9</v>
      </c>
      <c r="CE7" s="50">
        <f t="shared" si="19"/>
        <v>-110</v>
      </c>
      <c r="CF7" s="50">
        <f t="shared" si="19"/>
        <v>-40.9</v>
      </c>
      <c r="CG7" s="50">
        <f t="shared" si="19"/>
        <v>-37.299999999999997</v>
      </c>
      <c r="CH7" s="50">
        <f t="shared" si="19"/>
        <v>-53.9</v>
      </c>
      <c r="CI7" s="50">
        <f t="shared" si="19"/>
        <v>-19.8</v>
      </c>
      <c r="CJ7" s="50">
        <f t="shared" si="19"/>
        <v>-152.6</v>
      </c>
      <c r="CK7" s="50">
        <f t="shared" si="19"/>
        <v>-61.8</v>
      </c>
      <c r="CL7" s="50"/>
      <c r="CM7" s="45">
        <f>CM8</f>
        <v>-37027</v>
      </c>
      <c r="CN7" s="45">
        <f t="shared" ref="CN7:CV7" si="20">CN8</f>
        <v>-31625</v>
      </c>
      <c r="CO7" s="45">
        <f t="shared" si="20"/>
        <v>-35885</v>
      </c>
      <c r="CP7" s="45">
        <f t="shared" si="20"/>
        <v>-15199</v>
      </c>
      <c r="CQ7" s="45">
        <f t="shared" si="20"/>
        <v>-21415</v>
      </c>
      <c r="CR7" s="45">
        <f t="shared" si="20"/>
        <v>-11401</v>
      </c>
      <c r="CS7" s="45">
        <f t="shared" si="20"/>
        <v>-10800</v>
      </c>
      <c r="CT7" s="45">
        <f t="shared" si="20"/>
        <v>-18007</v>
      </c>
      <c r="CU7" s="45">
        <f t="shared" si="20"/>
        <v>583147</v>
      </c>
      <c r="CV7" s="45">
        <f t="shared" si="20"/>
        <v>-15708</v>
      </c>
      <c r="CW7" s="45"/>
      <c r="CX7" s="50" t="s">
        <v>114</v>
      </c>
      <c r="CY7" s="50" t="s">
        <v>114</v>
      </c>
      <c r="CZ7" s="50" t="s">
        <v>114</v>
      </c>
      <c r="DA7" s="50" t="s">
        <v>114</v>
      </c>
      <c r="DB7" s="50" t="s">
        <v>114</v>
      </c>
      <c r="DC7" s="50" t="s">
        <v>114</v>
      </c>
      <c r="DD7" s="50" t="s">
        <v>114</v>
      </c>
      <c r="DE7" s="50" t="s">
        <v>114</v>
      </c>
      <c r="DF7" s="50" t="s">
        <v>114</v>
      </c>
      <c r="DG7" s="50" t="s">
        <v>112</v>
      </c>
      <c r="DH7" s="50"/>
      <c r="DI7" s="46">
        <f>DI8</f>
        <v>207105</v>
      </c>
      <c r="DJ7" s="46">
        <f>DJ8</f>
        <v>8000</v>
      </c>
      <c r="DK7" s="50" t="s">
        <v>114</v>
      </c>
      <c r="DL7" s="50" t="s">
        <v>114</v>
      </c>
      <c r="DM7" s="50" t="s">
        <v>114</v>
      </c>
      <c r="DN7" s="50" t="s">
        <v>114</v>
      </c>
      <c r="DO7" s="50" t="s">
        <v>114</v>
      </c>
      <c r="DP7" s="50" t="s">
        <v>114</v>
      </c>
      <c r="DQ7" s="50" t="s">
        <v>114</v>
      </c>
      <c r="DR7" s="50" t="s">
        <v>114</v>
      </c>
      <c r="DS7" s="50" t="s">
        <v>114</v>
      </c>
      <c r="DT7" s="50" t="s">
        <v>112</v>
      </c>
      <c r="DU7" s="50"/>
      <c r="DV7" s="50">
        <f>DV8</f>
        <v>471.6</v>
      </c>
      <c r="DW7" s="50">
        <f t="shared" ref="DW7:EE7" si="21">DW8</f>
        <v>461.1</v>
      </c>
      <c r="DX7" s="50">
        <f t="shared" si="21"/>
        <v>389.4</v>
      </c>
      <c r="DY7" s="50">
        <f t="shared" si="21"/>
        <v>2789</v>
      </c>
      <c r="DZ7" s="50">
        <f t="shared" si="21"/>
        <v>602.5</v>
      </c>
      <c r="EA7" s="50">
        <f t="shared" si="21"/>
        <v>511.3</v>
      </c>
      <c r="EB7" s="50">
        <f t="shared" si="21"/>
        <v>536.70000000000005</v>
      </c>
      <c r="EC7" s="50">
        <f t="shared" si="21"/>
        <v>43.6</v>
      </c>
      <c r="ED7" s="50">
        <f t="shared" si="21"/>
        <v>330.8</v>
      </c>
      <c r="EE7" s="50">
        <f t="shared" si="21"/>
        <v>92.9</v>
      </c>
      <c r="EF7" s="50"/>
      <c r="EG7" s="51"/>
      <c r="EH7" s="51"/>
      <c r="EI7" s="51"/>
      <c r="EJ7" s="51"/>
      <c r="EK7" s="51"/>
      <c r="EL7" s="51"/>
      <c r="EM7" s="51"/>
      <c r="EN7" s="51"/>
      <c r="EO7" s="51"/>
      <c r="EP7" s="51"/>
    </row>
    <row r="8" spans="1:146" s="52" customFormat="1" x14ac:dyDescent="0.15">
      <c r="A8" s="28"/>
      <c r="B8" s="53">
        <v>2021</v>
      </c>
      <c r="C8" s="53">
        <v>382060</v>
      </c>
      <c r="D8" s="53">
        <v>47</v>
      </c>
      <c r="E8" s="53">
        <v>11</v>
      </c>
      <c r="F8" s="53">
        <v>1</v>
      </c>
      <c r="G8" s="53">
        <v>1</v>
      </c>
      <c r="H8" s="53" t="s">
        <v>115</v>
      </c>
      <c r="I8" s="53" t="s">
        <v>116</v>
      </c>
      <c r="J8" s="53" t="s">
        <v>117</v>
      </c>
      <c r="K8" s="53" t="s">
        <v>118</v>
      </c>
      <c r="L8" s="53" t="s">
        <v>119</v>
      </c>
      <c r="M8" s="53" t="s">
        <v>120</v>
      </c>
      <c r="N8" s="53" t="s">
        <v>121</v>
      </c>
      <c r="O8" s="54" t="s">
        <v>122</v>
      </c>
      <c r="P8" s="54" t="s">
        <v>122</v>
      </c>
      <c r="Q8" s="55">
        <v>1503</v>
      </c>
      <c r="R8" s="55">
        <v>20</v>
      </c>
      <c r="S8" s="56" t="s">
        <v>123</v>
      </c>
      <c r="T8" s="57" t="s">
        <v>124</v>
      </c>
      <c r="U8" s="54" t="s">
        <v>123</v>
      </c>
      <c r="V8" s="57" t="s">
        <v>125</v>
      </c>
      <c r="W8" s="58">
        <v>100</v>
      </c>
      <c r="X8" s="57" t="s">
        <v>125</v>
      </c>
      <c r="Y8" s="59">
        <v>77.7</v>
      </c>
      <c r="Z8" s="59">
        <v>83.2</v>
      </c>
      <c r="AA8" s="59">
        <v>62.2</v>
      </c>
      <c r="AB8" s="59">
        <v>45.5</v>
      </c>
      <c r="AC8" s="59">
        <v>59.8</v>
      </c>
      <c r="AD8" s="59">
        <v>94.4</v>
      </c>
      <c r="AE8" s="59">
        <v>96.2</v>
      </c>
      <c r="AF8" s="59">
        <v>92.2</v>
      </c>
      <c r="AG8" s="59">
        <v>96.8</v>
      </c>
      <c r="AH8" s="59">
        <v>92.8</v>
      </c>
      <c r="AI8" s="59">
        <v>90.6</v>
      </c>
      <c r="AJ8" s="59">
        <v>10.3</v>
      </c>
      <c r="AK8" s="59">
        <v>12.9</v>
      </c>
      <c r="AL8" s="59">
        <v>10.5</v>
      </c>
      <c r="AM8" s="59">
        <v>25.2</v>
      </c>
      <c r="AN8" s="59">
        <v>13.4</v>
      </c>
      <c r="AO8" s="59">
        <v>17.7</v>
      </c>
      <c r="AP8" s="59">
        <v>26.5</v>
      </c>
      <c r="AQ8" s="59">
        <v>19.5</v>
      </c>
      <c r="AR8" s="59">
        <v>47.8</v>
      </c>
      <c r="AS8" s="59">
        <v>42</v>
      </c>
      <c r="AT8" s="59">
        <v>30.4</v>
      </c>
      <c r="AU8" s="60">
        <v>5619</v>
      </c>
      <c r="AV8" s="60">
        <v>7073</v>
      </c>
      <c r="AW8" s="60">
        <v>9203</v>
      </c>
      <c r="AX8" s="60">
        <v>0</v>
      </c>
      <c r="AY8" s="60">
        <v>0</v>
      </c>
      <c r="AZ8" s="60">
        <v>2646</v>
      </c>
      <c r="BA8" s="60">
        <v>3770</v>
      </c>
      <c r="BB8" s="60">
        <v>3122</v>
      </c>
      <c r="BC8" s="60">
        <v>63431</v>
      </c>
      <c r="BD8" s="60">
        <v>161674</v>
      </c>
      <c r="BE8" s="60">
        <v>208749</v>
      </c>
      <c r="BF8" s="59">
        <v>28</v>
      </c>
      <c r="BG8" s="59">
        <v>26.8</v>
      </c>
      <c r="BH8" s="59">
        <v>24.1</v>
      </c>
      <c r="BI8" s="59">
        <v>0</v>
      </c>
      <c r="BJ8" s="59">
        <v>0</v>
      </c>
      <c r="BK8" s="59">
        <v>23.8</v>
      </c>
      <c r="BL8" s="59">
        <v>22.7</v>
      </c>
      <c r="BM8" s="59">
        <v>19.100000000000001</v>
      </c>
      <c r="BN8" s="59">
        <v>5.0999999999999996</v>
      </c>
      <c r="BO8" s="59">
        <v>6.4</v>
      </c>
      <c r="BP8" s="59">
        <v>12.2</v>
      </c>
      <c r="BQ8" s="59">
        <v>57.9</v>
      </c>
      <c r="BR8" s="59">
        <v>55.9</v>
      </c>
      <c r="BS8" s="59">
        <v>62.3</v>
      </c>
      <c r="BT8" s="59">
        <v>38.6</v>
      </c>
      <c r="BU8" s="59">
        <v>40.4</v>
      </c>
      <c r="BV8" s="59">
        <v>37.9</v>
      </c>
      <c r="BW8" s="59">
        <v>37.200000000000003</v>
      </c>
      <c r="BX8" s="59">
        <v>40.299999999999997</v>
      </c>
      <c r="BY8" s="59">
        <v>100.4</v>
      </c>
      <c r="BZ8" s="59">
        <v>58.5</v>
      </c>
      <c r="CA8" s="59">
        <v>120.7</v>
      </c>
      <c r="CB8" s="59">
        <v>-47.5</v>
      </c>
      <c r="CC8" s="59">
        <v>-39.200000000000003</v>
      </c>
      <c r="CD8" s="59">
        <v>-44.9</v>
      </c>
      <c r="CE8" s="61">
        <v>-110</v>
      </c>
      <c r="CF8" s="61">
        <v>-40.9</v>
      </c>
      <c r="CG8" s="59">
        <v>-37.299999999999997</v>
      </c>
      <c r="CH8" s="59">
        <v>-53.9</v>
      </c>
      <c r="CI8" s="59">
        <v>-19.8</v>
      </c>
      <c r="CJ8" s="59">
        <v>-152.6</v>
      </c>
      <c r="CK8" s="59">
        <v>-61.8</v>
      </c>
      <c r="CL8" s="59">
        <v>-43.7</v>
      </c>
      <c r="CM8" s="60">
        <v>-37027</v>
      </c>
      <c r="CN8" s="60">
        <v>-31625</v>
      </c>
      <c r="CO8" s="60">
        <v>-35885</v>
      </c>
      <c r="CP8" s="60">
        <v>-15199</v>
      </c>
      <c r="CQ8" s="60">
        <v>-21415</v>
      </c>
      <c r="CR8" s="60">
        <v>-11401</v>
      </c>
      <c r="CS8" s="60">
        <v>-10800</v>
      </c>
      <c r="CT8" s="60">
        <v>-18007</v>
      </c>
      <c r="CU8" s="60">
        <v>583147</v>
      </c>
      <c r="CV8" s="60">
        <v>-15708</v>
      </c>
      <c r="CW8" s="60">
        <v>-24115</v>
      </c>
      <c r="CX8" s="59" t="s">
        <v>123</v>
      </c>
      <c r="CY8" s="59" t="s">
        <v>123</v>
      </c>
      <c r="CZ8" s="59" t="s">
        <v>123</v>
      </c>
      <c r="DA8" s="59" t="s">
        <v>123</v>
      </c>
      <c r="DB8" s="59" t="s">
        <v>123</v>
      </c>
      <c r="DC8" s="59" t="s">
        <v>123</v>
      </c>
      <c r="DD8" s="59" t="s">
        <v>123</v>
      </c>
      <c r="DE8" s="59" t="s">
        <v>123</v>
      </c>
      <c r="DF8" s="59" t="s">
        <v>123</v>
      </c>
      <c r="DG8" s="59" t="s">
        <v>123</v>
      </c>
      <c r="DH8" s="59" t="s">
        <v>123</v>
      </c>
      <c r="DI8" s="55">
        <v>207105</v>
      </c>
      <c r="DJ8" s="55">
        <v>8000</v>
      </c>
      <c r="DK8" s="59" t="s">
        <v>123</v>
      </c>
      <c r="DL8" s="59" t="s">
        <v>123</v>
      </c>
      <c r="DM8" s="59" t="s">
        <v>123</v>
      </c>
      <c r="DN8" s="59" t="s">
        <v>123</v>
      </c>
      <c r="DO8" s="59" t="s">
        <v>123</v>
      </c>
      <c r="DP8" s="59" t="s">
        <v>123</v>
      </c>
      <c r="DQ8" s="59" t="s">
        <v>123</v>
      </c>
      <c r="DR8" s="59" t="s">
        <v>123</v>
      </c>
      <c r="DS8" s="59" t="s">
        <v>123</v>
      </c>
      <c r="DT8" s="59" t="s">
        <v>123</v>
      </c>
      <c r="DU8" s="59" t="s">
        <v>123</v>
      </c>
      <c r="DV8" s="59">
        <v>471.6</v>
      </c>
      <c r="DW8" s="59">
        <v>461.1</v>
      </c>
      <c r="DX8" s="59">
        <v>389.4</v>
      </c>
      <c r="DY8" s="59">
        <v>2789</v>
      </c>
      <c r="DZ8" s="59">
        <v>602.5</v>
      </c>
      <c r="EA8" s="59">
        <v>511.3</v>
      </c>
      <c r="EB8" s="59">
        <v>536.70000000000005</v>
      </c>
      <c r="EC8" s="59">
        <v>43.6</v>
      </c>
      <c r="ED8" s="59">
        <v>330.8</v>
      </c>
      <c r="EE8" s="59">
        <v>92.9</v>
      </c>
      <c r="EF8" s="59">
        <v>38.700000000000003</v>
      </c>
      <c r="EG8" s="57" t="s">
        <v>123</v>
      </c>
      <c r="EH8" s="62" t="s">
        <v>123</v>
      </c>
      <c r="EI8" s="62">
        <v>4.0000000000000002E-4</v>
      </c>
      <c r="EJ8" s="62">
        <v>0</v>
      </c>
      <c r="EK8" s="62">
        <v>0</v>
      </c>
      <c r="EL8" s="62">
        <v>5.3400000000000003E-2</v>
      </c>
      <c r="EM8" s="62">
        <v>4.82E-2</v>
      </c>
      <c r="EN8" s="62">
        <v>4.3799999999999999E-2</v>
      </c>
      <c r="EO8" s="62">
        <v>4.24E-2</v>
      </c>
      <c r="EP8" s="62">
        <v>6.2899999999999998E-2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渉</cp:lastModifiedBy>
  <cp:lastPrinted>2023-01-25T08:42:52Z</cp:lastPrinted>
  <dcterms:created xsi:type="dcterms:W3CDTF">2022-12-09T03:23:16Z</dcterms:created>
  <dcterms:modified xsi:type="dcterms:W3CDTF">2023-02-01T04:18:38Z</dcterms:modified>
  <cp:category/>
</cp:coreProperties>
</file>