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9年度　18.2.6\各団体経営比較分析表\06西条市\送付用\"/>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<sst xmlns="http://schemas.openxmlformats.org/spreadsheetml/2006/main" count="240" uniqueCount="125">
  <si>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</si>
  <si>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</si>
  <si>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</si>
  <si>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</si>
  <si>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</si>
  <si>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</si>
  <si>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</si>
  <si>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</si>
  <si>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</si>
  <si>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</si>
  <si>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</si>
  <si>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</si>
  <si>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</si>
  <si>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</si>
  <si>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</si>
  <si>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</si>
  <si>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</si>
  <si>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</si>
  <si>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</si>
  <si>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</si>
  <si>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</si>
  <si>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</si>
  <si>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</si>
  <si>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</si>
  <si>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</si>
  <si>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</si>
  <si>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</si>
  <si>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</si>
  <si>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</si>
  <si>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</si>
  <si>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</si>
  <si>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</si>
  <si>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</si>
  <si>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</si>
  <si>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</si>
  <si>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</si>
  <si>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</si>
  <si>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</si>
  <si>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</si>
  <si>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</si>
  <si>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</si>
  <si>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</si>
  <si>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</si>
  <si>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</si>
  <si>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</si>
  <si>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</si>
  <si>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</si>
  <si>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</si>
  <si>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</si>
  <si>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</si>
  <si>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</si>
  <si>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</si>
  <si>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</si>
  <si>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</si>
  <si>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</si>
  <si>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</si>
  <si>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</si>
  <si>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</si>
  <si>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</si>
  <si>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</si>
  <si>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</si>
  <si>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</si>
  <si>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</si>
  <si>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</si>
  <si>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</si>
  <si>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</si>
  <si>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</si>
  <si>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</si>
  <si>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</si>
  <si>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</si>
  <si>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</si>
  <si>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</si>
  <si>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</si>
  <si>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</si>
  <si>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</si>
  <si>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</si>
  <si>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</si>
  <si>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</si>
  <si>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</si>
  <si>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</si>
  <si>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</si>
  <si>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</si>
  <si>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</si>
  <si>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</si>
  <si>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</si>
  <si>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</si>
  <si>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</si>
  <si>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</si>
  <si>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</si>
  <si>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</si>
  <si>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</si>
  <si>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</si>
  <si>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</si>
  <si>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</si>
  <si>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</si>
  <si>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</si>
  <si>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</si>
  <si>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</si>
  <si>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</si>
  <si>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</si>
  <si>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</si>
  <si>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</si>
  <si>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</si>
  <si>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</si>
  <si>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</si>
  <si>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</si>
  <si>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</si>
  <si>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</si>
  <si>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</si>
  <si>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西条市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</si>
  <si>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</si>
  <si>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</si>
  <si>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</si>
  <si>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</si>
  <si>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</si>
  <si>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</si>
  <si>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</si>
  <si>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</si>
  <si>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</si>
  <si>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</si>
  <si>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</si>
  <si>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耐用年数が50年であるが、建設開始から40年経過している管渠もあり、今後においては緊急を要する修繕等が発生する可能性がある。それを回避するために長寿命化対策として平成30年度よりアセットマネジメントとして管渠の調査及び点検を行う予定であ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85" eb="87">
      <t>ヘイセイ</t>
    </rPh>
    <rPh sb="89" eb="91">
      <t>ネンド</t>
    </rPh>
    <rPh sb="106" eb="108">
      <t>カンキョ</t>
    </rPh>
    <rPh sb="109" eb="111">
      <t>チョウサ</t>
    </rPh>
    <rPh sb="111" eb="112">
      <t>オヨ</t>
    </rPh>
    <rPh sb="113" eb="115">
      <t>テンケン</t>
    </rPh>
    <rPh sb="116" eb="117">
      <t>オコナ</t>
    </rPh>
    <rPh sb="118" eb="120">
      <t>ヨテイ</t>
    </rPh>
    <phoneticPr fontId="4"/>
  </si>
  <si>
    <t>　収益的収支比率や経費回収率の改善に向け、収入の増加と維持管理費などの経費の節減努力を継続して行う。
　使用料についてはＨ28年度に西条処理区の使用料体系（人頭制から従量制へと変更）を見直すとともに、8％の増収となるようＨ29年3月請求分（12月1月使用分）より改定を行った。以後3年ごとの改定を予定している。合わせて徴収率の向上や水洗化率の向上に努めるとともに、投資の平準化による借入額の抑制を行い一般会計繰入金の減少にも努める。
　老朽化対策については、アセットマネジメント業務をH30年度から行い、長寿命化対策に取り組む。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52" eb="55">
      <t>シヨウリョウ</t>
    </rPh>
    <rPh sb="63" eb="65">
      <t>ネンド</t>
    </rPh>
    <rPh sb="66" eb="68">
      <t>サイジョウ</t>
    </rPh>
    <rPh sb="68" eb="70">
      <t>ショリ</t>
    </rPh>
    <rPh sb="70" eb="71">
      <t>ク</t>
    </rPh>
    <rPh sb="72" eb="75">
      <t>シヨウリョウ</t>
    </rPh>
    <rPh sb="75" eb="77">
      <t>タイケイ</t>
    </rPh>
    <rPh sb="78" eb="79">
      <t>ジン</t>
    </rPh>
    <rPh sb="79" eb="80">
      <t>トウ</t>
    </rPh>
    <rPh sb="80" eb="81">
      <t>セイ</t>
    </rPh>
    <rPh sb="83" eb="86">
      <t>ジュウリョウセイ</t>
    </rPh>
    <rPh sb="88" eb="90">
      <t>ヘンコウ</t>
    </rPh>
    <rPh sb="92" eb="94">
      <t>ミナオ</t>
    </rPh>
    <rPh sb="103" eb="105">
      <t>ゾウシュウ</t>
    </rPh>
    <rPh sb="113" eb="114">
      <t>ネン</t>
    </rPh>
    <rPh sb="115" eb="116">
      <t>ガツ</t>
    </rPh>
    <rPh sb="116" eb="118">
      <t>セイキュウ</t>
    </rPh>
    <rPh sb="118" eb="119">
      <t>ブン</t>
    </rPh>
    <rPh sb="122" eb="123">
      <t>ガツ</t>
    </rPh>
    <rPh sb="124" eb="125">
      <t>ガツ</t>
    </rPh>
    <rPh sb="125" eb="127">
      <t>シヨウ</t>
    </rPh>
    <rPh sb="127" eb="128">
      <t>ブン</t>
    </rPh>
    <rPh sb="131" eb="133">
      <t>カイテイ</t>
    </rPh>
    <rPh sb="134" eb="135">
      <t>オコナ</t>
    </rPh>
    <rPh sb="138" eb="140">
      <t>イゴ</t>
    </rPh>
    <rPh sb="141" eb="142">
      <t>ネン</t>
    </rPh>
    <rPh sb="145" eb="147">
      <t>カイテイ</t>
    </rPh>
    <rPh sb="148" eb="150">
      <t>ヨテイ</t>
    </rPh>
    <phoneticPr fontId="4"/>
  </si>
  <si>
    <t>収益的収支比率は47.6％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また、コミュニティプラントの公共下水道への接続による処理場経費の増加なども考えられる。前年度対比で4.2％改善しているものの、さらなる経営改善に向けた取り組みが必要である。
　料金収入に対する企業債残高の割合では類似団体の全国平均と比べ約4倍であり、割合が高くなっている。これは使用料単価の低さが主な要因である。
　経費回収率では、全国平均の半分以下の39.6％となっている。使用料で回収すべき経費を賄えていない状況であり、回収率100％に近づけるよう適正な使用料収入の確保及び汚水処理費の削減が必要である。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rPh sb="139" eb="141">
      <t>コウキョウ</t>
    </rPh>
    <rPh sb="141" eb="144">
      <t>ゲスイドウ</t>
    </rPh>
    <rPh sb="146" eb="148">
      <t>セツゾク</t>
    </rPh>
    <rPh sb="151" eb="154">
      <t>ショリジョウ</t>
    </rPh>
    <rPh sb="154" eb="156">
      <t>ケイヒ</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</si>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</sst>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7D-4F4F-B2E2-6E850E604417}"/>
            </c:ext>
          </c:extLst>
        </c:ser>
        <c:dLbls>
          <c:showLegendKey val="0"/>
          <c:showVal val="0"/>
          <c:showCatName val="0"/>
          <c:showSerName val="0"/>
          <c:showPercent val="0"/>
          <c:showBubbleSize val="0"/>
        </c:dLbls>
        <c:gapWidth val="150"/>
        <c:axId val="110033152"/>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extLst>
            <c:ext xmlns:c16="http://schemas.microsoft.com/office/drawing/2014/chart" uri="{C3380CC4-5D6E-409C-BE32-E72D297353CC}">
              <c16:uniqueId val="{00000001-D27D-4F4F-B2E2-6E850E604417}"/>
            </c:ext>
          </c:extLst>
        </c:ser>
        <c:dLbls>
          <c:showLegendKey val="0"/>
          <c:showVal val="0"/>
          <c:showCatName val="0"/>
          <c:showSerName val="0"/>
          <c:showPercent val="0"/>
          <c:showBubbleSize val="0"/>
        </c:dLbls>
        <c:marker val="1"/>
        <c:smooth val="0"/>
        <c:axId val="110033152"/>
        <c:axId val="118862208"/>
      </c:lineChart>
      <c:dateAx>
        <c:axId val="110033152"/>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82.81</c:v>
                </c:pt>
                <c:pt idx="1">
                  <c:v>82.86</c:v>
                </c:pt>
                <c:pt idx="2">
                  <c:v>80.62</c:v>
                </c:pt>
                <c:pt idx="3">
                  <c:v>77.89</c:v>
                </c:pt>
                <c:pt idx="4">
                  <c:v>76.08</c:v>
                </c:pt>
              </c:numCache>
            </c:numRef>
          </c:val>
          <c:extLst>
            <c:ext xmlns:c16="http://schemas.microsoft.com/office/drawing/2014/chart" uri="{C3380CC4-5D6E-409C-BE32-E72D297353CC}">
              <c16:uniqueId val="{00000000-0785-44F7-A6AE-8D3CAB0CD9F8}"/>
            </c:ext>
          </c:extLst>
        </c:ser>
        <c:dLbls>
          <c:showLegendKey val="0"/>
          <c:showVal val="0"/>
          <c:showCatName val="0"/>
          <c:showSerName val="0"/>
          <c:showPercent val="0"/>
          <c:showBubbleSize val="0"/>
        </c:dLbls>
        <c:gapWidth val="150"/>
        <c:axId val="132062592"/>
        <c:axId val="132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extLst>
            <c:ext xmlns:c16="http://schemas.microsoft.com/office/drawing/2014/chart" uri="{C3380CC4-5D6E-409C-BE32-E72D297353CC}">
              <c16:uniqueId val="{00000001-0785-44F7-A6AE-8D3CAB0CD9F8}"/>
            </c:ext>
          </c:extLst>
        </c:ser>
        <c:dLbls>
          <c:showLegendKey val="0"/>
          <c:showVal val="0"/>
          <c:showCatName val="0"/>
          <c:showSerName val="0"/>
          <c:showPercent val="0"/>
          <c:showBubbleSize val="0"/>
        </c:dLbls>
        <c:marker val="1"/>
        <c:smooth val="0"/>
        <c:axId val="132062592"/>
        <c:axId val="132064768"/>
      </c:lineChart>
      <c:dateAx>
        <c:axId val="132062592"/>
        <c:scaling>
          <c:orientation val="minMax"/>
        </c:scaling>
        <c:delete val="1"/>
        <c:axPos val="b"/>
        <c:numFmt formatCode="ge" sourceLinked="1"/>
        <c:majorTickMark val="none"/>
        <c:minorTickMark val="none"/>
        <c:tickLblPos val="none"/>
        <c:crossAx val="132064768"/>
        <c:crosses val="autoZero"/>
        <c:auto val="1"/>
        <c:lblOffset val="100"/>
        <c:baseTimeUnit val="years"/>
      </c:dateAx>
      <c:valAx>
        <c:axId val="132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90.93</c:v>
                </c:pt>
                <c:pt idx="1">
                  <c:v>91.53</c:v>
                </c:pt>
                <c:pt idx="2">
                  <c:v>91.81</c:v>
                </c:pt>
                <c:pt idx="3">
                  <c:v>92.61</c:v>
                </c:pt>
                <c:pt idx="4">
                  <c:v>92.73</c:v>
                </c:pt>
              </c:numCache>
            </c:numRef>
          </c:val>
          <c:extLst>
            <c:ext xmlns:c16="http://schemas.microsoft.com/office/drawing/2014/chart" uri="{C3380CC4-5D6E-409C-BE32-E72D297353CC}">
              <c16:uniqueId val="{00000000-C0A0-4F18-92C5-EB9F7F9EEBAF}"/>
            </c:ext>
          </c:extLst>
        </c:ser>
        <c:dLbls>
          <c:showLegendKey val="0"/>
          <c:showVal val="0"/>
          <c:showCatName val="0"/>
          <c:showSerName val="0"/>
          <c:showPercent val="0"/>
          <c:showBubbleSize val="0"/>
        </c:dLbls>
        <c:gapWidth val="150"/>
        <c:axId val="132119552"/>
        <c:axId val="139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extLst>
            <c:ext xmlns:c16="http://schemas.microsoft.com/office/drawing/2014/chart" uri="{C3380CC4-5D6E-409C-BE32-E72D297353CC}">
              <c16:uniqueId val="{00000001-C0A0-4F18-92C5-EB9F7F9EEBAF}"/>
            </c:ext>
          </c:extLst>
        </c:ser>
        <c:dLbls>
          <c:showLegendKey val="0"/>
          <c:showVal val="0"/>
          <c:showCatName val="0"/>
          <c:showSerName val="0"/>
          <c:showPercent val="0"/>
          <c:showBubbleSize val="0"/>
        </c:dLbls>
        <c:marker val="1"/>
        <c:smooth val="0"/>
        <c:axId val="132119552"/>
        <c:axId val="139986048"/>
      </c:lineChart>
      <c:dateAx>
        <c:axId val="132119552"/>
        <c:scaling>
          <c:orientation val="minMax"/>
        </c:scaling>
        <c:delete val="1"/>
        <c:axPos val="b"/>
        <c:numFmt formatCode="ge" sourceLinked="1"/>
        <c:majorTickMark val="none"/>
        <c:minorTickMark val="none"/>
        <c:tickLblPos val="none"/>
        <c:crossAx val="139986048"/>
        <c:crosses val="autoZero"/>
        <c:auto val="1"/>
        <c:lblOffset val="100"/>
        <c:baseTimeUnit val="years"/>
      </c:dateAx>
      <c:valAx>
        <c:axId val="139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39.67</c:v>
                </c:pt>
                <c:pt idx="1">
                  <c:v>36.39</c:v>
                </c:pt>
                <c:pt idx="2">
                  <c:v>39.28</c:v>
                </c:pt>
                <c:pt idx="3">
                  <c:v>43.41</c:v>
                </c:pt>
                <c:pt idx="4">
                  <c:v>47.66</c:v>
                </c:pt>
              </c:numCache>
            </c:numRef>
          </c:val>
          <c:extLst>
            <c:ext xmlns:c16="http://schemas.microsoft.com/office/drawing/2014/chart" uri="{C3380CC4-5D6E-409C-BE32-E72D297353CC}">
              <c16:uniqueId val="{00000000-706A-49F0-8052-698452FD945B}"/>
            </c:ext>
          </c:extLst>
        </c:ser>
        <c:dLbls>
          <c:showLegendKey val="0"/>
          <c:showVal val="0"/>
          <c:showCatName val="0"/>
          <c:showSerName val="0"/>
          <c:showPercent val="0"/>
          <c:showBubbleSize val="0"/>
        </c:dLbls>
        <c:gapWidth val="150"/>
        <c:axId val="118818688"/>
        <c:axId val="1188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A-49F0-8052-698452FD945B}"/>
            </c:ext>
          </c:extLst>
        </c:ser>
        <c:dLbls>
          <c:showLegendKey val="0"/>
          <c:showVal val="0"/>
          <c:showCatName val="0"/>
          <c:showSerName val="0"/>
          <c:showPercent val="0"/>
          <c:showBubbleSize val="0"/>
        </c:dLbls>
        <c:marker val="1"/>
        <c:smooth val="0"/>
        <c:axId val="118818688"/>
        <c:axId val="118833152"/>
      </c:lineChart>
      <c:dateAx>
        <c:axId val="118818688"/>
        <c:scaling>
          <c:orientation val="minMax"/>
        </c:scaling>
        <c:delete val="1"/>
        <c:axPos val="b"/>
        <c:numFmt formatCode="ge" sourceLinked="1"/>
        <c:majorTickMark val="none"/>
        <c:minorTickMark val="none"/>
        <c:tickLblPos val="none"/>
        <c:crossAx val="118833152"/>
        <c:crosses val="autoZero"/>
        <c:auto val="1"/>
        <c:lblOffset val="100"/>
        <c:baseTimeUnit val="years"/>
      </c:dateAx>
      <c:valAx>
        <c:axId val="1188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0-442C-B010-B4A769AE8039}"/>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0-442C-B010-B4A769AE8039}"/>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07-4F7D-8D56-9FE769229B86}"/>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7-4F7D-8D56-9FE769229B86}"/>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F-40A3-850C-A8982C0C318E}"/>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F-40A3-850C-A8982C0C318E}"/>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E-48B0-AAA5-472C1A9D89DF}"/>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E-48B0-AAA5-472C1A9D89DF}"/>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3294.44</c:v>
                </c:pt>
                <c:pt idx="1">
                  <c:v>3507.22</c:v>
                </c:pt>
                <c:pt idx="2">
                  <c:v>3198.68</c:v>
                </c:pt>
                <c:pt idx="3">
                  <c:v>2733.3</c:v>
                </c:pt>
                <c:pt idx="4">
                  <c:v>3673.68</c:v>
                </c:pt>
              </c:numCache>
            </c:numRef>
          </c:val>
          <c:extLst>
            <c:ext xmlns:c16="http://schemas.microsoft.com/office/drawing/2014/chart" uri="{C3380CC4-5D6E-409C-BE32-E72D297353CC}">
              <c16:uniqueId val="{00000000-7A49-4A35-A5A7-89D5FA061DB9}"/>
            </c:ext>
          </c:extLst>
        </c:ser>
        <c:dLbls>
          <c:showLegendKey val="0"/>
          <c:showVal val="0"/>
          <c:showCatName val="0"/>
          <c:showSerName val="0"/>
          <c:showPercent val="0"/>
          <c:showBubbleSize val="0"/>
        </c:dLbls>
        <c:gapWidth val="150"/>
        <c:axId val="119271808"/>
        <c:axId val="119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extLst>
            <c:ext xmlns:c16="http://schemas.microsoft.com/office/drawing/2014/chart" uri="{C3380CC4-5D6E-409C-BE32-E72D297353CC}">
              <c16:uniqueId val="{00000001-7A49-4A35-A5A7-89D5FA061DB9}"/>
            </c:ext>
          </c:extLst>
        </c:ser>
        <c:dLbls>
          <c:showLegendKey val="0"/>
          <c:showVal val="0"/>
          <c:showCatName val="0"/>
          <c:showSerName val="0"/>
          <c:showPercent val="0"/>
          <c:showBubbleSize val="0"/>
        </c:dLbls>
        <c:marker val="1"/>
        <c:smooth val="0"/>
        <c:axId val="119271808"/>
        <c:axId val="119273728"/>
      </c:lineChart>
      <c:dateAx>
        <c:axId val="119271808"/>
        <c:scaling>
          <c:orientation val="minMax"/>
        </c:scaling>
        <c:delete val="1"/>
        <c:axPos val="b"/>
        <c:numFmt formatCode="ge" sourceLinked="1"/>
        <c:majorTickMark val="none"/>
        <c:minorTickMark val="none"/>
        <c:tickLblPos val="none"/>
        <c:crossAx val="119273728"/>
        <c:crosses val="autoZero"/>
        <c:auto val="1"/>
        <c:lblOffset val="100"/>
        <c:baseTimeUnit val="years"/>
      </c:dateAx>
      <c:valAx>
        <c:axId val="119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36.99</c:v>
                </c:pt>
                <c:pt idx="1">
                  <c:v>36.299999999999997</c:v>
                </c:pt>
                <c:pt idx="2">
                  <c:v>37.72</c:v>
                </c:pt>
                <c:pt idx="3">
                  <c:v>40.32</c:v>
                </c:pt>
                <c:pt idx="4">
                  <c:v>39.659999999999997</c:v>
                </c:pt>
              </c:numCache>
            </c:numRef>
          </c:val>
          <c:extLst>
            <c:ext xmlns:c16="http://schemas.microsoft.com/office/drawing/2014/chart" uri="{C3380CC4-5D6E-409C-BE32-E72D297353CC}">
              <c16:uniqueId val="{00000000-0BBB-41E4-B95E-A243580DFC9B}"/>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extLst>
            <c:ext xmlns:c16="http://schemas.microsoft.com/office/drawing/2014/chart" uri="{C3380CC4-5D6E-409C-BE32-E72D297353CC}">
              <c16:uniqueId val="{00000001-0BBB-41E4-B95E-A243580DFC9B}"/>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165.06</c:v>
                </c:pt>
                <c:pt idx="1">
                  <c:v>168.21</c:v>
                </c:pt>
                <c:pt idx="2">
                  <c:v>167.1</c:v>
                </c:pt>
                <c:pt idx="3">
                  <c:v>158.56</c:v>
                </c:pt>
                <c:pt idx="4">
                  <c:v>158.84</c:v>
                </c:pt>
              </c:numCache>
            </c:numRef>
          </c:val>
          <c:extLst>
            <c:ext xmlns:c16="http://schemas.microsoft.com/office/drawing/2014/chart" uri="{C3380CC4-5D6E-409C-BE32-E72D297353CC}">
              <c16:uniqueId val="{00000000-7E3C-44A5-83A8-C5335DCC1684}"/>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extLst>
            <c:ext xmlns:c16="http://schemas.microsoft.com/office/drawing/2014/chart" uri="{C3380CC4-5D6E-409C-BE32-E72D297353CC}">
              <c16:uniqueId val="{00000001-7E3C-44A5-83A8-C5335DCC1684}"/>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0" zoomScaleNormal="110" workbookViewId="0">
      <selection activeCell="AD9" sqref="AD9:AJ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愛媛県　西条市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111619</v>
      </c>
      <c r="AM8" s="50"/>
      <c r="AN8" s="50"/>
      <c r="AO8" s="50"/>
      <c r="AP8" s="50"/>
      <c r="AQ8" s="50"/>
      <c r="AR8" s="50"/>
      <c r="AS8" s="50"/>
      <c r="AT8" s="45">
        <f>データ!T6</f>
        <v>509.98</v>
      </c>
      <c r="AU8" s="45"/>
      <c r="AV8" s="45"/>
      <c r="AW8" s="45"/>
      <c r="AX8" s="45"/>
      <c r="AY8" s="45"/>
      <c r="AZ8" s="45"/>
      <c r="BA8" s="45"/>
      <c r="BB8" s="45">
        <f>データ!U6</f>
        <v>218.87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56.24</v>
      </c>
      <c r="Q10" s="45"/>
      <c r="R10" s="45"/>
      <c r="S10" s="45"/>
      <c r="T10" s="45"/>
      <c r="U10" s="45"/>
      <c r="V10" s="45"/>
      <c r="W10" s="45">
        <f>データ!Q6</f>
        <v>72.81</v>
      </c>
      <c r="X10" s="45"/>
      <c r="Y10" s="45"/>
      <c r="Z10" s="45"/>
      <c r="AA10" s="45"/>
      <c r="AB10" s="45"/>
      <c r="AC10" s="45"/>
      <c r="AD10" s="50">
        <f>データ!R6</f>
        <v>1320</v>
      </c>
      <c r="AE10" s="50"/>
      <c r="AF10" s="50"/>
      <c r="AG10" s="50"/>
      <c r="AH10" s="50"/>
      <c r="AI10" s="50"/>
      <c r="AJ10" s="50"/>
      <c r="AK10" s="2"/>
      <c r="AL10" s="50">
        <f>データ!V6</f>
        <v>62531</v>
      </c>
      <c r="AM10" s="50"/>
      <c r="AN10" s="50"/>
      <c r="AO10" s="50"/>
      <c r="AP10" s="50"/>
      <c r="AQ10" s="50"/>
      <c r="AR10" s="50"/>
      <c r="AS10" s="50"/>
      <c r="AT10" s="45">
        <f>データ!W6</f>
        <v>17.100000000000001</v>
      </c>
      <c r="AU10" s="45"/>
      <c r="AV10" s="45"/>
      <c r="AW10" s="45"/>
      <c r="AX10" s="45"/>
      <c r="AY10" s="45"/>
      <c r="AZ10" s="45"/>
      <c r="BA10" s="45"/>
      <c r="BB10" s="45">
        <f>データ!X6</f>
        <v>3656.78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56.24</v>
      </c>
      <c r="Q6" s="34">
        <f t="shared" si="3"/>
        <v>72.81</v>
      </c>
      <c r="R6" s="34">
        <f t="shared" si="3"/>
        <v>1320</v>
      </c>
      <c r="S6" s="34">
        <f t="shared" si="3"/>
        <v>111619</v>
      </c>
      <c r="T6" s="34">
        <f t="shared" si="3"/>
        <v>509.98</v>
      </c>
      <c r="U6" s="34">
        <f t="shared" si="3"/>
        <v>218.87</v>
      </c>
      <c r="V6" s="34">
        <f t="shared" si="3"/>
        <v>62531</v>
      </c>
      <c r="W6" s="34">
        <f t="shared" si="3"/>
        <v>17.100000000000001</v>
      </c>
      <c r="X6" s="34">
        <f t="shared" si="3"/>
        <v>3656.78</v>
      </c>
      <c r="Y6" s="35">
        <f>IF(Y7="",NA(),Y7)</f>
        <v>39.67</v>
      </c>
      <c r="Z6" s="35">
        <f t="shared" ref="Z6:AH6" si="4">IF(Z7="",NA(),Z7)</f>
        <v>36.39</v>
      </c>
      <c r="AA6" s="35">
        <f t="shared" si="4"/>
        <v>39.28</v>
      </c>
      <c r="AB6" s="35">
        <f t="shared" si="4"/>
        <v>43.41</v>
      </c>
      <c r="AC6" s="35">
        <f t="shared" si="4"/>
        <v>47.66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3294.44</v>
      </c>
      <c r="BG6" s="35">
        <f t="shared" ref="BG6:BO6" si="7">IF(BG7="",NA(),BG7)</f>
        <v>3507.22</v>
      </c>
      <c r="BH6" s="35">
        <f t="shared" si="7"/>
        <v>3198.68</v>
      </c>
      <c r="BI6" s="35">
        <f t="shared" si="7"/>
        <v>2733.3</v>
      </c>
      <c r="BJ6" s="35">
        <f t="shared" si="7"/>
        <v>3673.68</v>
      </c>
      <c r="BK6" s="35">
        <f t="shared" si="7"/>
        <v>1189.0999999999999</v>
      </c>
      <c r="BL6" s="35">
        <f t="shared" si="7"/>
        <v>1115.1099999999999</v>
      </c>
      <c r="BM6" s="35">
        <f t="shared" si="7"/>
        <v>854.16</v>
      </c>
      <c r="BN6" s="35">
        <f t="shared" si="7"/>
        <v>848.31</v>
      </c>
      <c r="BO6" s="35">
        <f t="shared" si="7"/>
        <v>774.99</v>
      </c>
      <c r="BP6" s="34" t="str">
        <f>IF(BP7="","",IF(BP7="-","【-】","【"&amp;SUBSTITUTE(TEXT(BP7,"#,##0.00"),"-","△")&amp;"】"))</f>
        <v>【728.30】</v>
      </c>
      <c r="BQ6" s="35">
        <f>IF(BQ7="",NA(),BQ7)</f>
        <v>36.99</v>
      </c>
      <c r="BR6" s="35">
        <f t="shared" ref="BR6:BZ6" si="8">IF(BR7="",NA(),BR7)</f>
        <v>36.299999999999997</v>
      </c>
      <c r="BS6" s="35">
        <f t="shared" si="8"/>
        <v>37.72</v>
      </c>
      <c r="BT6" s="35">
        <f t="shared" si="8"/>
        <v>40.32</v>
      </c>
      <c r="BU6" s="35">
        <f t="shared" si="8"/>
        <v>39.659999999999997</v>
      </c>
      <c r="BV6" s="35">
        <f t="shared" si="8"/>
        <v>78.78</v>
      </c>
      <c r="BW6" s="35">
        <f t="shared" si="8"/>
        <v>79.540000000000006</v>
      </c>
      <c r="BX6" s="35">
        <f t="shared" si="8"/>
        <v>93.13</v>
      </c>
      <c r="BY6" s="35">
        <f t="shared" si="8"/>
        <v>94.38</v>
      </c>
      <c r="BZ6" s="35">
        <f t="shared" si="8"/>
        <v>96.57</v>
      </c>
      <c r="CA6" s="34" t="str">
        <f>IF(CA7="","",IF(CA7="-","【-】","【"&amp;SUBSTITUTE(TEXT(CA7,"#,##0.00"),"-","△")&amp;"】"))</f>
        <v>【100.04】</v>
      </c>
      <c r="CB6" s="35">
        <f>IF(CB7="",NA(),CB7)</f>
        <v>165.06</v>
      </c>
      <c r="CC6" s="35">
        <f t="shared" ref="CC6:CK6" si="9">IF(CC7="",NA(),CC7)</f>
        <v>168.21</v>
      </c>
      <c r="CD6" s="35">
        <f t="shared" si="9"/>
        <v>167.1</v>
      </c>
      <c r="CE6" s="35">
        <f t="shared" si="9"/>
        <v>158.56</v>
      </c>
      <c r="CF6" s="35">
        <f t="shared" si="9"/>
        <v>158.84</v>
      </c>
      <c r="CG6" s="35">
        <f t="shared" si="9"/>
        <v>199.32</v>
      </c>
      <c r="CH6" s="35">
        <f t="shared" si="9"/>
        <v>199.36</v>
      </c>
      <c r="CI6" s="35">
        <f t="shared" si="9"/>
        <v>167.97</v>
      </c>
      <c r="CJ6" s="35">
        <f t="shared" si="9"/>
        <v>165.45</v>
      </c>
      <c r="CK6" s="35">
        <f t="shared" si="9"/>
        <v>161.54</v>
      </c>
      <c r="CL6" s="34" t="str">
        <f>IF(CL7="","",IF(CL7="-","【-】","【"&amp;SUBSTITUTE(TEXT(CL7,"#,##0.00"),"-","△")&amp;"】"))</f>
        <v>【137.82】</v>
      </c>
      <c r="CM6" s="35">
        <f>IF(CM7="",NA(),CM7)</f>
        <v>82.81</v>
      </c>
      <c r="CN6" s="35">
        <f t="shared" ref="CN6:CV6" si="10">IF(CN7="",NA(),CN7)</f>
        <v>82.86</v>
      </c>
      <c r="CO6" s="35">
        <f t="shared" si="10"/>
        <v>80.62</v>
      </c>
      <c r="CP6" s="35">
        <f t="shared" si="10"/>
        <v>77.89</v>
      </c>
      <c r="CQ6" s="35">
        <f t="shared" si="10"/>
        <v>76.08</v>
      </c>
      <c r="CR6" s="35">
        <f t="shared" si="10"/>
        <v>65.31</v>
      </c>
      <c r="CS6" s="35">
        <f t="shared" si="10"/>
        <v>62.09</v>
      </c>
      <c r="CT6" s="35">
        <f t="shared" si="10"/>
        <v>64.87</v>
      </c>
      <c r="CU6" s="35">
        <f t="shared" si="10"/>
        <v>65.62</v>
      </c>
      <c r="CV6" s="35">
        <f t="shared" si="10"/>
        <v>64.67</v>
      </c>
      <c r="CW6" s="34" t="str">
        <f>IF(CW7="","",IF(CW7="-","【-】","【"&amp;SUBSTITUTE(TEXT(CW7,"#,##0.00"),"-","△")&amp;"】"))</f>
        <v>【60.09】</v>
      </c>
      <c r="CX6" s="35">
        <f>IF(CX7="",NA(),CX7)</f>
        <v>90.93</v>
      </c>
      <c r="CY6" s="35">
        <f t="shared" ref="CY6:DG6" si="11">IF(CY7="",NA(),CY7)</f>
        <v>91.53</v>
      </c>
      <c r="CZ6" s="35">
        <f t="shared" si="11"/>
        <v>91.81</v>
      </c>
      <c r="DA6" s="35">
        <f t="shared" si="11"/>
        <v>92.61</v>
      </c>
      <c r="DB6" s="35">
        <f t="shared" si="11"/>
        <v>92.73</v>
      </c>
      <c r="DC6" s="35">
        <f t="shared" si="11"/>
        <v>87.07</v>
      </c>
      <c r="DD6" s="35">
        <f t="shared" si="11"/>
        <v>86.88</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0.02</v>
      </c>
      <c r="EG6" s="34">
        <f t="shared" si="14"/>
        <v>0</v>
      </c>
      <c r="EH6" s="34">
        <f t="shared" si="14"/>
        <v>0</v>
      </c>
      <c r="EI6" s="34">
        <f t="shared" si="14"/>
        <v>0</v>
      </c>
      <c r="EJ6" s="35">
        <f t="shared" si="14"/>
        <v>0.04</v>
      </c>
      <c r="EK6" s="35">
        <f t="shared" si="14"/>
        <v>0.06</v>
      </c>
      <c r="EL6" s="35">
        <f t="shared" si="14"/>
        <v>0.1</v>
      </c>
      <c r="EM6" s="35">
        <f t="shared" si="14"/>
        <v>0.27</v>
      </c>
      <c r="EN6" s="35">
        <f t="shared" si="14"/>
        <v>0.17</v>
      </c>
      <c r="EO6" s="34" t="str">
        <f>IF(EO7="","",IF(EO7="-","【-】","【"&amp;SUBSTITUTE(TEXT(EO7,"#,##0.00"),"-","△")&amp;"】"))</f>
        <v>【0.27】</v>
      </c>
    </row>
    <row r="7" spans="1:145" s="36" customFormat="1" x14ac:dyDescent="0.2">
      <c r="A7" s="28"/>
      <c r="B7" s="37">
        <v>2016</v>
      </c>
      <c r="C7" s="37">
        <v>382060</v>
      </c>
      <c r="D7" s="37">
        <v>47</v>
      </c>
      <c r="E7" s="37">
        <v>17</v>
      </c>
      <c r="F7" s="37">
        <v>1</v>
      </c>
      <c r="G7" s="37">
        <v>0</v>
      </c>
      <c r="H7" s="37" t="s">
        <v>109</v>
      </c>
      <c r="I7" s="37" t="s">
        <v>110</v>
      </c>
      <c r="J7" s="37" t="s">
        <v>111</v>
      </c>
      <c r="K7" s="37" t="s">
        <v>112</v>
      </c>
      <c r="L7" s="37" t="s">
        <v>113</v>
      </c>
      <c r="M7" s="37"/>
      <c r="N7" s="38" t="s">
        <v>114</v>
      </c>
      <c r="O7" s="38" t="s">
        <v>115</v>
      </c>
      <c r="P7" s="38">
        <v>56.24</v>
      </c>
      <c r="Q7" s="38">
        <v>72.81</v>
      </c>
      <c r="R7" s="38">
        <v>1320</v>
      </c>
      <c r="S7" s="38">
        <v>111619</v>
      </c>
      <c r="T7" s="38">
        <v>509.98</v>
      </c>
      <c r="U7" s="38">
        <v>218.87</v>
      </c>
      <c r="V7" s="38">
        <v>62531</v>
      </c>
      <c r="W7" s="38">
        <v>17.100000000000001</v>
      </c>
      <c r="X7" s="38">
        <v>3656.78</v>
      </c>
      <c r="Y7" s="38">
        <v>39.67</v>
      </c>
      <c r="Z7" s="38">
        <v>36.39</v>
      </c>
      <c r="AA7" s="38">
        <v>39.28</v>
      </c>
      <c r="AB7" s="38">
        <v>43.41</v>
      </c>
      <c r="AC7" s="38">
        <v>47.66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3294.44</v>
      </c>
      <c r="BG7" s="38">
        <v>3507.22</v>
      </c>
      <c r="BH7" s="38">
        <v>3198.68</v>
      </c>
      <c r="BI7" s="38">
        <v>2733.3</v>
      </c>
      <c r="BJ7" s="38">
        <v>3673.68</v>
      </c>
      <c r="BK7" s="38">
        <v>1189.0999999999999</v>
      </c>
      <c r="BL7" s="38">
        <v>1115.1099999999999</v>
      </c>
      <c r="BM7" s="38">
        <v>854.16</v>
      </c>
      <c r="BN7" s="38">
        <v>848.31</v>
      </c>
      <c r="BO7" s="38">
        <v>774.99</v>
      </c>
      <c r="BP7" s="38">
        <v>728.3</v>
      </c>
      <c r="BQ7" s="38">
        <v>36.99</v>
      </c>
      <c r="BR7" s="38">
        <v>36.299999999999997</v>
      </c>
      <c r="BS7" s="38">
        <v>37.72</v>
      </c>
      <c r="BT7" s="38">
        <v>40.32</v>
      </c>
      <c r="BU7" s="38">
        <v>39.659999999999997</v>
      </c>
      <c r="BV7" s="38">
        <v>78.78</v>
      </c>
      <c r="BW7" s="38">
        <v>79.540000000000006</v>
      </c>
      <c r="BX7" s="38">
        <v>93.13</v>
      </c>
      <c r="BY7" s="38">
        <v>94.38</v>
      </c>
      <c r="BZ7" s="38">
        <v>96.57</v>
      </c>
      <c r="CA7" s="38">
        <v>100.04</v>
      </c>
      <c r="CB7" s="38">
        <v>165.06</v>
      </c>
      <c r="CC7" s="38">
        <v>168.21</v>
      </c>
      <c r="CD7" s="38">
        <v>167.1</v>
      </c>
      <c r="CE7" s="38">
        <v>158.56</v>
      </c>
      <c r="CF7" s="38">
        <v>158.84</v>
      </c>
      <c r="CG7" s="38">
        <v>199.32</v>
      </c>
      <c r="CH7" s="38">
        <v>199.36</v>
      </c>
      <c r="CI7" s="38">
        <v>167.97</v>
      </c>
      <c r="CJ7" s="38">
        <v>165.45</v>
      </c>
      <c r="CK7" s="38">
        <v>161.54</v>
      </c>
      <c r="CL7" s="38">
        <v>137.82</v>
      </c>
      <c r="CM7" s="38">
        <v>82.81</v>
      </c>
      <c r="CN7" s="38">
        <v>82.86</v>
      </c>
      <c r="CO7" s="38">
        <v>80.62</v>
      </c>
      <c r="CP7" s="38">
        <v>77.89</v>
      </c>
      <c r="CQ7" s="38">
        <v>76.08</v>
      </c>
      <c r="CR7" s="38">
        <v>65.31</v>
      </c>
      <c r="CS7" s="38">
        <v>62.09</v>
      </c>
      <c r="CT7" s="38">
        <v>64.87</v>
      </c>
      <c r="CU7" s="38">
        <v>65.62</v>
      </c>
      <c r="CV7" s="38">
        <v>64.67</v>
      </c>
      <c r="CW7" s="38">
        <v>60.09</v>
      </c>
      <c r="CX7" s="38">
        <v>90.93</v>
      </c>
      <c r="CY7" s="38">
        <v>91.53</v>
      </c>
      <c r="CZ7" s="38">
        <v>91.81</v>
      </c>
      <c r="DA7" s="38">
        <v>92.61</v>
      </c>
      <c r="DB7" s="38">
        <v>92.73</v>
      </c>
      <c r="DC7" s="38">
        <v>87.07</v>
      </c>
      <c r="DD7" s="38">
        <v>86.88</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0.02</v>
      </c>
      <c r="EG7" s="38">
        <v>0</v>
      </c>
      <c r="EH7" s="38">
        <v>0</v>
      </c>
      <c r="EI7" s="38">
        <v>0</v>
      </c>
      <c r="EJ7" s="38">
        <v>0.04</v>
      </c>
      <c r="EK7" s="38">
        <v>0.06</v>
      </c>
      <c r="EL7" s="38">
        <v>0.1</v>
      </c>
      <c r="EM7" s="38">
        <v>0.27</v>
      </c>
      <c r="EN7" s="38">
        <v>0.17</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白石 杏美</cp:lastModifiedBy>
  <cp:lastPrinted>2018-02-07T02:25:31Z</cp:lastPrinted>
  <dcterms:created xsi:type="dcterms:W3CDTF">2017-12-25T02:12:22Z</dcterms:created>
  <dcterms:modified xsi:type="dcterms:W3CDTF">2018-02-18T23:52:23Z</dcterms:modified>
  <cp:category/>
</cp:coreProperties>
</file>