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140" windowHeight="12000"/>
  </bookViews>
  <sheets>
    <sheet name="25-2" sheetId="36" r:id="rId1"/>
  </sheets>
  <calcPr calcId="145621"/>
</workbook>
</file>

<file path=xl/calcChain.xml><?xml version="1.0" encoding="utf-8"?>
<calcChain xmlns="http://schemas.openxmlformats.org/spreadsheetml/2006/main">
  <c r="J12" i="36" l="1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J30" i="36"/>
  <c r="J31" i="36"/>
  <c r="J32" i="36"/>
  <c r="J33" i="36"/>
  <c r="J34" i="36"/>
  <c r="J11" i="36"/>
  <c r="F25" i="36"/>
  <c r="F26" i="36"/>
  <c r="F27" i="36"/>
  <c r="F28" i="36"/>
  <c r="F24" i="36"/>
  <c r="F23" i="36"/>
  <c r="F20" i="36"/>
  <c r="F19" i="36"/>
  <c r="F18" i="36"/>
  <c r="F17" i="36"/>
  <c r="F16" i="36"/>
  <c r="F15" i="36"/>
  <c r="F14" i="36"/>
  <c r="F13" i="36"/>
  <c r="F12" i="36"/>
  <c r="F11" i="36"/>
</calcChain>
</file>

<file path=xl/sharedStrings.xml><?xml version="1.0" encoding="utf-8"?>
<sst xmlns="http://schemas.openxmlformats.org/spreadsheetml/2006/main" count="76" uniqueCount="71">
  <si>
    <t>常用労働者</t>
  </si>
  <si>
    <t>原材料</t>
  </si>
  <si>
    <t>雇用者</t>
  </si>
  <si>
    <t>製造品</t>
  </si>
  <si>
    <t>計</t>
  </si>
  <si>
    <t>法人</t>
  </si>
  <si>
    <t>個人</t>
  </si>
  <si>
    <t>使用額等</t>
  </si>
  <si>
    <t>（万円）</t>
    <rPh sb="1" eb="3">
      <t>マンエン</t>
    </rPh>
    <phoneticPr fontId="2"/>
  </si>
  <si>
    <t>出荷額等</t>
  </si>
  <si>
    <t>09</t>
  </si>
  <si>
    <t>10</t>
  </si>
  <si>
    <t>12</t>
  </si>
  <si>
    <t>13</t>
  </si>
  <si>
    <t>14</t>
  </si>
  <si>
    <t>15</t>
  </si>
  <si>
    <t>16</t>
  </si>
  <si>
    <t>17</t>
  </si>
  <si>
    <t>22</t>
  </si>
  <si>
    <t>23</t>
  </si>
  <si>
    <t>24</t>
  </si>
  <si>
    <t>25</t>
  </si>
  <si>
    <t>26</t>
  </si>
  <si>
    <t>28</t>
  </si>
  <si>
    <t>29</t>
  </si>
  <si>
    <t>30</t>
  </si>
  <si>
    <t>32</t>
  </si>
  <si>
    <t>11</t>
  </si>
  <si>
    <t>18</t>
  </si>
  <si>
    <t>西条市  計</t>
    <rPh sb="5" eb="6">
      <t>ケイ</t>
    </rPh>
    <phoneticPr fontId="2"/>
  </si>
  <si>
    <t>出向・派遣
受入者</t>
    <rPh sb="6" eb="7">
      <t>ウ</t>
    </rPh>
    <rPh sb="7" eb="8">
      <t>イ</t>
    </rPh>
    <rPh sb="8" eb="9">
      <t>シャ</t>
    </rPh>
    <phoneticPr fontId="2"/>
  </si>
  <si>
    <t>ﾊﾟｰﾄ・
ｱﾙﾊﾞｲﾄ等</t>
    <rPh sb="12" eb="13">
      <t>トウ</t>
    </rPh>
    <phoneticPr fontId="2"/>
  </si>
  <si>
    <t>正社員・
正職員等</t>
    <rPh sb="8" eb="9">
      <t>トウ</t>
    </rPh>
    <phoneticPr fontId="2"/>
  </si>
  <si>
    <t>計</t>
    <phoneticPr fontId="2"/>
  </si>
  <si>
    <t>従業者数　（人）</t>
    <rPh sb="6" eb="7">
      <t>ヒト</t>
    </rPh>
    <phoneticPr fontId="2"/>
  </si>
  <si>
    <t>産業中分類</t>
    <rPh sb="0" eb="2">
      <t>サンギョウ</t>
    </rPh>
    <rPh sb="2" eb="3">
      <t>ナカ</t>
    </rPh>
    <rPh sb="3" eb="5">
      <t>ブンルイ</t>
    </rPh>
    <phoneticPr fontId="2"/>
  </si>
  <si>
    <t>個人事業主
・無給家族
従業者</t>
    <rPh sb="4" eb="5">
      <t>ヌシ</t>
    </rPh>
    <rPh sb="7" eb="9">
      <t>ムキュウ</t>
    </rPh>
    <rPh sb="9" eb="10">
      <t>イエ</t>
    </rPh>
    <rPh sb="10" eb="11">
      <t>ゾク</t>
    </rPh>
    <rPh sb="12" eb="15">
      <t>ジュウギョウシャ</t>
    </rPh>
    <phoneticPr fontId="2"/>
  </si>
  <si>
    <t>21</t>
  </si>
  <si>
    <t>31</t>
  </si>
  <si>
    <t>19</t>
  </si>
  <si>
    <t>20</t>
  </si>
  <si>
    <t>27</t>
  </si>
  <si>
    <t>皮革製品</t>
    <rPh sb="0" eb="2">
      <t>ヒカク</t>
    </rPh>
    <rPh sb="2" eb="4">
      <t>セイヒン</t>
    </rPh>
    <phoneticPr fontId="2"/>
  </si>
  <si>
    <t>パルプ・紙</t>
    <phoneticPr fontId="2"/>
  </si>
  <si>
    <t>窯業・土石</t>
    <phoneticPr fontId="2"/>
  </si>
  <si>
    <t>食料品</t>
    <phoneticPr fontId="2"/>
  </si>
  <si>
    <t>飲料・たばこ・飼料</t>
    <phoneticPr fontId="2"/>
  </si>
  <si>
    <t>繊維</t>
    <phoneticPr fontId="2"/>
  </si>
  <si>
    <t>木材・木製品</t>
    <phoneticPr fontId="2"/>
  </si>
  <si>
    <t>家具・装備品</t>
    <phoneticPr fontId="2"/>
  </si>
  <si>
    <t>印刷・同関連</t>
    <phoneticPr fontId="2"/>
  </si>
  <si>
    <t>化学</t>
    <phoneticPr fontId="2"/>
  </si>
  <si>
    <t>石油・石炭</t>
    <phoneticPr fontId="2"/>
  </si>
  <si>
    <t>プラスチック</t>
    <phoneticPr fontId="2"/>
  </si>
  <si>
    <t>ゴム製品</t>
    <phoneticPr fontId="2"/>
  </si>
  <si>
    <t>鉄鋼</t>
    <phoneticPr fontId="2"/>
  </si>
  <si>
    <t>非鉄金属</t>
    <phoneticPr fontId="2"/>
  </si>
  <si>
    <t>金属製品</t>
    <phoneticPr fontId="2"/>
  </si>
  <si>
    <t>はん用機械</t>
    <phoneticPr fontId="2"/>
  </si>
  <si>
    <t>生産用機械</t>
    <phoneticPr fontId="2"/>
  </si>
  <si>
    <t>業務用機械</t>
    <phoneticPr fontId="2"/>
  </si>
  <si>
    <t>電子部品</t>
    <phoneticPr fontId="2"/>
  </si>
  <si>
    <t>電気機械</t>
    <phoneticPr fontId="2"/>
  </si>
  <si>
    <t>情報通信機械</t>
    <phoneticPr fontId="2"/>
  </si>
  <si>
    <t>輸送用機械</t>
    <phoneticPr fontId="2"/>
  </si>
  <si>
    <t>その他</t>
    <phoneticPr fontId="2"/>
  </si>
  <si>
    <t>事業所数（所）</t>
    <rPh sb="5" eb="6">
      <t>トコロ</t>
    </rPh>
    <phoneticPr fontId="2"/>
  </si>
  <si>
    <t>第２表 産業中分類別統計表（従業者４人以上の事業所）</t>
    <rPh sb="0" eb="1">
      <t>ダイ</t>
    </rPh>
    <rPh sb="2" eb="3">
      <t>ヒョウ</t>
    </rPh>
    <rPh sb="6" eb="7">
      <t>チュウ</t>
    </rPh>
    <phoneticPr fontId="2"/>
  </si>
  <si>
    <t>x</t>
  </si>
  <si>
    <t>平成25年工業統計調査（H25.12.31現在）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</si>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</sst>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);[Red]\(#,##0\)"/>
    <numFmt numFmtId="178" formatCode="#,##0;&quot;△ &quot;#,##0;&quot;-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6" fontId="3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176" fontId="5" fillId="2" borderId="1" xfId="0" applyNumberFormat="1" applyFont="1" applyFill="1" applyBorder="1" applyAlignment="1">
      <alignment horizontal="left" vertical="center" shrinkToFit="1"/>
    </xf>
    <xf numFmtId="176" fontId="5" fillId="2" borderId="0" xfId="0" applyNumberFormat="1" applyFont="1" applyFill="1" applyBorder="1" applyAlignment="1">
      <alignment horizontal="center" vertical="center"/>
    </xf>
    <xf numFmtId="178" fontId="5" fillId="2" borderId="2" xfId="1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Continuous" vertical="center"/>
    </xf>
    <xf numFmtId="176" fontId="5" fillId="3" borderId="3" xfId="0" applyNumberFormat="1" applyFont="1" applyFill="1" applyBorder="1" applyAlignment="1">
      <alignment horizontal="centerContinuous" vertical="center"/>
    </xf>
    <xf numFmtId="176" fontId="5" fillId="3" borderId="4" xfId="0" applyNumberFormat="1" applyFont="1" applyFill="1" applyBorder="1" applyAlignment="1">
      <alignment horizontal="centerContinuous" vertical="center"/>
    </xf>
    <xf numFmtId="0" fontId="5" fillId="3" borderId="5" xfId="0" applyNumberFormat="1" applyFont="1" applyFill="1" applyBorder="1" applyAlignment="1">
      <alignment horizontal="centerContinuous" vertical="center"/>
    </xf>
    <xf numFmtId="0" fontId="5" fillId="3" borderId="3" xfId="0" applyNumberFormat="1" applyFont="1" applyFill="1" applyBorder="1" applyAlignment="1">
      <alignment horizontal="centerContinuous" vertical="center"/>
    </xf>
    <xf numFmtId="176" fontId="5" fillId="3" borderId="6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Continuous" vertical="center"/>
    </xf>
    <xf numFmtId="176" fontId="5" fillId="3" borderId="6" xfId="0" applyNumberFormat="1" applyFont="1" applyFill="1" applyBorder="1" applyAlignment="1">
      <alignment horizontal="centerContinuous" vertical="center"/>
    </xf>
    <xf numFmtId="176" fontId="5" fillId="3" borderId="1" xfId="0" applyNumberFormat="1" applyFont="1" applyFill="1" applyBorder="1" applyAlignment="1">
      <alignment horizontal="centerContinuous" vertical="center"/>
    </xf>
    <xf numFmtId="176" fontId="5" fillId="3" borderId="7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centerContinuous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3" borderId="8" xfId="0" applyNumberFormat="1" applyFont="1" applyFill="1" applyBorder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8" fontId="5" fillId="2" borderId="0" xfId="0" applyNumberFormat="1" applyFont="1" applyFill="1" applyBorder="1" applyAlignment="1">
      <alignment horizontal="right" vertical="center"/>
    </xf>
    <xf numFmtId="38" fontId="7" fillId="2" borderId="0" xfId="1" applyFont="1" applyFill="1" applyAlignment="1">
      <alignment vertical="center"/>
    </xf>
    <xf numFmtId="177" fontId="5" fillId="3" borderId="5" xfId="0" applyNumberFormat="1" applyFont="1" applyFill="1" applyBorder="1" applyAlignment="1">
      <alignment horizontal="centerContinuous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left" vertical="center"/>
    </xf>
    <xf numFmtId="178" fontId="5" fillId="2" borderId="0" xfId="1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left" vertical="center"/>
    </xf>
    <xf numFmtId="178" fontId="5" fillId="2" borderId="2" xfId="0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5" fillId="4" borderId="15" xfId="0" applyNumberFormat="1" applyFont="1" applyFill="1" applyBorder="1" applyAlignment="1">
      <alignment horizontal="center" vertical="center"/>
    </xf>
    <xf numFmtId="176" fontId="5" fillId="4" borderId="16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77" fontId="5" fillId="3" borderId="10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120" zoomScaleNormal="120" workbookViewId="0">
      <selection activeCell="F23" sqref="F23"/>
    </sheetView>
  </sheetViews>
  <sheetFormatPr defaultRowHeight="12"/>
  <cols>
    <col min="1" max="1" width="3.625" style="2" customWidth="1"/>
    <col min="2" max="2" width="20" style="2" customWidth="1"/>
    <col min="3" max="5" width="6.875" style="2" customWidth="1"/>
    <col min="6" max="7" width="10.25" style="2" customWidth="1"/>
    <col min="8" max="10" width="11.125" style="2" customWidth="1"/>
    <col min="11" max="11" width="14.625" style="2" customWidth="1"/>
    <col min="12" max="12" width="15.125" style="2" customWidth="1"/>
    <col min="13" max="16384" width="9" style="2"/>
  </cols>
  <sheetData>
    <row r="1" spans="1:12"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4.75" customHeight="1">
      <c r="A2" s="1" t="s">
        <v>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.75" customHeight="1">
      <c r="A4" s="39" t="s">
        <v>35</v>
      </c>
      <c r="B4" s="40"/>
      <c r="C4" s="8" t="s">
        <v>66</v>
      </c>
      <c r="D4" s="8"/>
      <c r="E4" s="9"/>
      <c r="F4" s="10" t="s">
        <v>34</v>
      </c>
      <c r="G4" s="11"/>
      <c r="H4" s="11"/>
      <c r="I4" s="7"/>
      <c r="J4" s="11"/>
      <c r="K4" s="12"/>
      <c r="L4" s="21"/>
    </row>
    <row r="5" spans="1:12" ht="15.75" customHeight="1">
      <c r="A5" s="41"/>
      <c r="B5" s="42"/>
      <c r="C5" s="13"/>
      <c r="D5" s="14"/>
      <c r="E5" s="15"/>
      <c r="F5" s="27" t="s">
        <v>0</v>
      </c>
      <c r="G5" s="27"/>
      <c r="H5" s="27"/>
      <c r="I5" s="45" t="s">
        <v>36</v>
      </c>
      <c r="J5" s="45" t="s">
        <v>33</v>
      </c>
      <c r="K5" s="16" t="s">
        <v>1</v>
      </c>
      <c r="L5" s="22" t="s">
        <v>3</v>
      </c>
    </row>
    <row r="6" spans="1:12" ht="15.75" customHeight="1">
      <c r="A6" s="41"/>
      <c r="B6" s="42"/>
      <c r="C6" s="13"/>
      <c r="D6" s="17"/>
      <c r="E6" s="15"/>
      <c r="F6" s="10" t="s">
        <v>2</v>
      </c>
      <c r="G6" s="11"/>
      <c r="H6" s="48" t="s">
        <v>30</v>
      </c>
      <c r="I6" s="46"/>
      <c r="J6" s="46"/>
      <c r="K6" s="16" t="s">
        <v>7</v>
      </c>
      <c r="L6" s="22" t="s">
        <v>9</v>
      </c>
    </row>
    <row r="7" spans="1:12" ht="15.75" customHeight="1">
      <c r="A7" s="41"/>
      <c r="B7" s="42"/>
      <c r="C7" s="18" t="s">
        <v>5</v>
      </c>
      <c r="D7" s="16" t="s">
        <v>6</v>
      </c>
      <c r="E7" s="16" t="s">
        <v>4</v>
      </c>
      <c r="F7" s="51" t="s">
        <v>32</v>
      </c>
      <c r="G7" s="51" t="s">
        <v>31</v>
      </c>
      <c r="H7" s="49"/>
      <c r="I7" s="46"/>
      <c r="J7" s="46"/>
      <c r="K7" s="16" t="s">
        <v>8</v>
      </c>
      <c r="L7" s="22" t="s">
        <v>8</v>
      </c>
    </row>
    <row r="8" spans="1:12" ht="15.75" customHeight="1">
      <c r="A8" s="43"/>
      <c r="B8" s="44"/>
      <c r="C8" s="19"/>
      <c r="D8" s="20"/>
      <c r="E8" s="20"/>
      <c r="F8" s="50"/>
      <c r="G8" s="50"/>
      <c r="H8" s="50"/>
      <c r="I8" s="47"/>
      <c r="J8" s="47"/>
      <c r="K8" s="20"/>
      <c r="L8" s="23"/>
    </row>
    <row r="9" spans="1:12" ht="26.25" customHeight="1">
      <c r="A9" s="37" t="s">
        <v>29</v>
      </c>
      <c r="B9" s="38"/>
      <c r="C9" s="35">
        <v>237</v>
      </c>
      <c r="D9" s="35">
        <v>16</v>
      </c>
      <c r="E9" s="35">
        <v>253</v>
      </c>
      <c r="F9" s="35">
        <v>7798</v>
      </c>
      <c r="G9" s="35">
        <v>1467</v>
      </c>
      <c r="H9" s="35">
        <v>484</v>
      </c>
      <c r="I9" s="35">
        <v>25</v>
      </c>
      <c r="J9" s="35">
        <v>9774</v>
      </c>
      <c r="K9" s="35">
        <v>60885974</v>
      </c>
      <c r="L9" s="35">
        <v>79957119</v>
      </c>
    </row>
    <row r="10" spans="1:12" ht="10.5" customHeight="1">
      <c r="A10" s="28"/>
      <c r="B10" s="29"/>
      <c r="C10" s="25"/>
      <c r="D10" s="25"/>
      <c r="E10" s="25"/>
      <c r="F10" s="25"/>
      <c r="G10" s="25"/>
      <c r="H10" s="25"/>
      <c r="I10" s="25"/>
      <c r="J10" s="25"/>
      <c r="K10" s="30"/>
      <c r="L10" s="30"/>
    </row>
    <row r="11" spans="1:12" ht="15" customHeight="1">
      <c r="A11" s="4" t="s">
        <v>10</v>
      </c>
      <c r="B11" s="3" t="s">
        <v>45</v>
      </c>
      <c r="C11" s="25">
        <v>23</v>
      </c>
      <c r="D11" s="25">
        <v>2</v>
      </c>
      <c r="E11" s="25">
        <v>25</v>
      </c>
      <c r="F11" s="25">
        <f>154+110</f>
        <v>264</v>
      </c>
      <c r="G11" s="25">
        <v>401</v>
      </c>
      <c r="H11" s="25">
        <v>9</v>
      </c>
      <c r="I11" s="25">
        <v>4</v>
      </c>
      <c r="J11" s="25">
        <f>SUM(F11:I11)</f>
        <v>678</v>
      </c>
      <c r="K11" s="25">
        <v>451034</v>
      </c>
      <c r="L11" s="25">
        <v>761266</v>
      </c>
    </row>
    <row r="12" spans="1:12" ht="15" customHeight="1">
      <c r="A12" s="4" t="s">
        <v>11</v>
      </c>
      <c r="B12" s="3" t="s">
        <v>46</v>
      </c>
      <c r="C12" s="25">
        <v>6</v>
      </c>
      <c r="D12" s="25">
        <v>0</v>
      </c>
      <c r="E12" s="25">
        <v>6</v>
      </c>
      <c r="F12" s="25">
        <f>157+29</f>
        <v>186</v>
      </c>
      <c r="G12" s="25">
        <v>14</v>
      </c>
      <c r="H12" s="25">
        <v>6</v>
      </c>
      <c r="I12" s="25">
        <v>0</v>
      </c>
      <c r="J12" s="25">
        <f t="shared" ref="J12:J34" si="0">SUM(F12:I12)</f>
        <v>206</v>
      </c>
      <c r="K12" s="25">
        <v>549115</v>
      </c>
      <c r="L12" s="25">
        <v>2459789</v>
      </c>
    </row>
    <row r="13" spans="1:12" ht="15" customHeight="1">
      <c r="A13" s="4" t="s">
        <v>27</v>
      </c>
      <c r="B13" s="3" t="s">
        <v>47</v>
      </c>
      <c r="C13" s="25">
        <v>31</v>
      </c>
      <c r="D13" s="25">
        <v>4</v>
      </c>
      <c r="E13" s="25">
        <v>35</v>
      </c>
      <c r="F13" s="25">
        <f>247+244</f>
        <v>491</v>
      </c>
      <c r="G13" s="25">
        <v>140</v>
      </c>
      <c r="H13" s="25">
        <v>96</v>
      </c>
      <c r="I13" s="25">
        <v>6</v>
      </c>
      <c r="J13" s="25">
        <f t="shared" si="0"/>
        <v>733</v>
      </c>
      <c r="K13" s="25">
        <v>804492</v>
      </c>
      <c r="L13" s="25">
        <v>1464465</v>
      </c>
    </row>
    <row r="14" spans="1:12" ht="15" customHeight="1">
      <c r="A14" s="4" t="s">
        <v>12</v>
      </c>
      <c r="B14" s="3" t="s">
        <v>48</v>
      </c>
      <c r="C14" s="25">
        <v>5</v>
      </c>
      <c r="D14" s="25">
        <v>0</v>
      </c>
      <c r="E14" s="25">
        <v>5</v>
      </c>
      <c r="F14" s="25">
        <f>162+20</f>
        <v>182</v>
      </c>
      <c r="G14" s="25">
        <v>19</v>
      </c>
      <c r="H14" s="25">
        <v>0</v>
      </c>
      <c r="I14" s="25">
        <v>0</v>
      </c>
      <c r="J14" s="25">
        <f t="shared" si="0"/>
        <v>201</v>
      </c>
      <c r="K14" s="25">
        <v>380951</v>
      </c>
      <c r="L14" s="25">
        <v>563197</v>
      </c>
    </row>
    <row r="15" spans="1:12" ht="15" customHeight="1">
      <c r="A15" s="4" t="s">
        <v>13</v>
      </c>
      <c r="B15" s="3" t="s">
        <v>49</v>
      </c>
      <c r="C15" s="25">
        <v>1</v>
      </c>
      <c r="D15" s="25">
        <v>6</v>
      </c>
      <c r="E15" s="25">
        <v>7</v>
      </c>
      <c r="F15" s="25">
        <f>20+5</f>
        <v>25</v>
      </c>
      <c r="G15" s="25">
        <v>4</v>
      </c>
      <c r="H15" s="25">
        <v>0</v>
      </c>
      <c r="I15" s="25">
        <v>8</v>
      </c>
      <c r="J15" s="25">
        <f t="shared" si="0"/>
        <v>37</v>
      </c>
      <c r="K15" s="25">
        <v>11464</v>
      </c>
      <c r="L15" s="25">
        <v>24452</v>
      </c>
    </row>
    <row r="16" spans="1:12" ht="15" customHeight="1">
      <c r="A16" s="4" t="s">
        <v>14</v>
      </c>
      <c r="B16" s="3" t="s">
        <v>43</v>
      </c>
      <c r="C16" s="25">
        <v>8</v>
      </c>
      <c r="D16" s="25">
        <v>3</v>
      </c>
      <c r="E16" s="25">
        <v>11</v>
      </c>
      <c r="F16" s="25">
        <f>340+40</f>
        <v>380</v>
      </c>
      <c r="G16" s="25">
        <v>45</v>
      </c>
      <c r="H16" s="25">
        <v>5</v>
      </c>
      <c r="I16" s="25">
        <v>6</v>
      </c>
      <c r="J16" s="25">
        <f t="shared" si="0"/>
        <v>436</v>
      </c>
      <c r="K16" s="25">
        <v>306383</v>
      </c>
      <c r="L16" s="25">
        <v>597134</v>
      </c>
    </row>
    <row r="17" spans="1:12" ht="15" customHeight="1">
      <c r="A17" s="4" t="s">
        <v>15</v>
      </c>
      <c r="B17" s="3" t="s">
        <v>50</v>
      </c>
      <c r="C17" s="25">
        <v>3</v>
      </c>
      <c r="D17" s="25">
        <v>0</v>
      </c>
      <c r="E17" s="25">
        <v>3</v>
      </c>
      <c r="F17" s="25">
        <f>14+10</f>
        <v>24</v>
      </c>
      <c r="G17" s="25">
        <v>10</v>
      </c>
      <c r="H17" s="25">
        <v>0</v>
      </c>
      <c r="I17" s="25">
        <v>0</v>
      </c>
      <c r="J17" s="25">
        <f t="shared" si="0"/>
        <v>34</v>
      </c>
      <c r="K17" s="25">
        <v>14215</v>
      </c>
      <c r="L17" s="25">
        <v>32783</v>
      </c>
    </row>
    <row r="18" spans="1:12" ht="15" customHeight="1">
      <c r="A18" s="4" t="s">
        <v>16</v>
      </c>
      <c r="B18" s="3" t="s">
        <v>51</v>
      </c>
      <c r="C18" s="25">
        <v>2</v>
      </c>
      <c r="D18" s="25">
        <v>0</v>
      </c>
      <c r="E18" s="25">
        <v>2</v>
      </c>
      <c r="F18" s="25">
        <f>15+1</f>
        <v>16</v>
      </c>
      <c r="G18" s="25">
        <v>3</v>
      </c>
      <c r="H18" s="25">
        <v>4</v>
      </c>
      <c r="I18" s="25">
        <v>0</v>
      </c>
      <c r="J18" s="25">
        <f t="shared" si="0"/>
        <v>23</v>
      </c>
      <c r="K18" s="25" t="s">
        <v>68</v>
      </c>
      <c r="L18" s="25" t="s">
        <v>68</v>
      </c>
    </row>
    <row r="19" spans="1:12" ht="15" customHeight="1">
      <c r="A19" s="4" t="s">
        <v>17</v>
      </c>
      <c r="B19" s="3" t="s">
        <v>52</v>
      </c>
      <c r="C19" s="25">
        <v>4</v>
      </c>
      <c r="D19" s="25">
        <v>0</v>
      </c>
      <c r="E19" s="25">
        <v>4</v>
      </c>
      <c r="F19" s="25">
        <f>19+5</f>
        <v>24</v>
      </c>
      <c r="G19" s="25">
        <v>1</v>
      </c>
      <c r="H19" s="25">
        <v>1</v>
      </c>
      <c r="I19" s="25">
        <v>0</v>
      </c>
      <c r="J19" s="25">
        <f t="shared" si="0"/>
        <v>26</v>
      </c>
      <c r="K19" s="25">
        <v>119751</v>
      </c>
      <c r="L19" s="25">
        <v>182523</v>
      </c>
    </row>
    <row r="20" spans="1:12" ht="15" customHeight="1">
      <c r="A20" s="4" t="s">
        <v>28</v>
      </c>
      <c r="B20" s="3" t="s">
        <v>53</v>
      </c>
      <c r="C20" s="25">
        <v>13</v>
      </c>
      <c r="D20" s="25">
        <v>0</v>
      </c>
      <c r="E20" s="25">
        <v>13</v>
      </c>
      <c r="F20" s="25">
        <f>561+72</f>
        <v>633</v>
      </c>
      <c r="G20" s="25">
        <v>198</v>
      </c>
      <c r="H20" s="25">
        <v>88</v>
      </c>
      <c r="I20" s="25">
        <v>0</v>
      </c>
      <c r="J20" s="25">
        <f t="shared" si="0"/>
        <v>919</v>
      </c>
      <c r="K20" s="25">
        <v>1084078</v>
      </c>
      <c r="L20" s="25">
        <v>2597080</v>
      </c>
    </row>
    <row r="21" spans="1:12" ht="15" customHeight="1">
      <c r="A21" s="4" t="s">
        <v>39</v>
      </c>
      <c r="B21" s="3" t="s">
        <v>54</v>
      </c>
      <c r="C21" s="25">
        <v>0</v>
      </c>
      <c r="D21" s="25">
        <v>0</v>
      </c>
      <c r="E21" s="25">
        <v>0</v>
      </c>
      <c r="F21" s="25" t="s">
        <v>70</v>
      </c>
      <c r="G21" s="25">
        <v>0</v>
      </c>
      <c r="H21" s="25">
        <v>0</v>
      </c>
      <c r="I21" s="25">
        <v>0</v>
      </c>
      <c r="J21" s="25">
        <f t="shared" si="0"/>
        <v>0</v>
      </c>
      <c r="K21" s="25">
        <v>0</v>
      </c>
      <c r="L21" s="25">
        <v>0</v>
      </c>
    </row>
    <row r="22" spans="1:12" ht="15" customHeight="1">
      <c r="A22" s="4" t="s">
        <v>40</v>
      </c>
      <c r="B22" s="3" t="s">
        <v>42</v>
      </c>
      <c r="C22" s="25">
        <v>0</v>
      </c>
      <c r="D22" s="25">
        <v>0</v>
      </c>
      <c r="E22" s="25">
        <v>0</v>
      </c>
      <c r="F22" s="25" t="s">
        <v>70</v>
      </c>
      <c r="G22" s="25">
        <v>0</v>
      </c>
      <c r="H22" s="25">
        <v>0</v>
      </c>
      <c r="I22" s="25">
        <v>0</v>
      </c>
      <c r="J22" s="25">
        <f t="shared" si="0"/>
        <v>0</v>
      </c>
      <c r="K22" s="25">
        <v>0</v>
      </c>
      <c r="L22" s="25">
        <v>0</v>
      </c>
    </row>
    <row r="23" spans="1:12" ht="15" customHeight="1">
      <c r="A23" s="4" t="s">
        <v>37</v>
      </c>
      <c r="B23" s="3" t="s">
        <v>44</v>
      </c>
      <c r="C23" s="25">
        <v>17</v>
      </c>
      <c r="D23" s="25">
        <v>0</v>
      </c>
      <c r="E23" s="25">
        <v>17</v>
      </c>
      <c r="F23" s="25">
        <f>160+26</f>
        <v>186</v>
      </c>
      <c r="G23" s="25">
        <v>30</v>
      </c>
      <c r="H23" s="25">
        <v>9</v>
      </c>
      <c r="I23" s="25">
        <v>0</v>
      </c>
      <c r="J23" s="25">
        <f t="shared" si="0"/>
        <v>225</v>
      </c>
      <c r="K23" s="25">
        <v>260089</v>
      </c>
      <c r="L23" s="25">
        <v>470650</v>
      </c>
    </row>
    <row r="24" spans="1:12" ht="15" customHeight="1">
      <c r="A24" s="4" t="s">
        <v>18</v>
      </c>
      <c r="B24" s="3" t="s">
        <v>55</v>
      </c>
      <c r="C24" s="25">
        <v>16</v>
      </c>
      <c r="D24" s="25">
        <v>0</v>
      </c>
      <c r="E24" s="25">
        <v>16</v>
      </c>
      <c r="F24" s="25">
        <f>519+52</f>
        <v>571</v>
      </c>
      <c r="G24" s="25">
        <v>25</v>
      </c>
      <c r="H24" s="25">
        <v>17</v>
      </c>
      <c r="I24" s="25">
        <v>0</v>
      </c>
      <c r="J24" s="25">
        <f t="shared" si="0"/>
        <v>613</v>
      </c>
      <c r="K24" s="25">
        <v>8864674</v>
      </c>
      <c r="L24" s="25">
        <v>10340335</v>
      </c>
    </row>
    <row r="25" spans="1:12" ht="15" customHeight="1">
      <c r="A25" s="4" t="s">
        <v>19</v>
      </c>
      <c r="B25" s="3" t="s">
        <v>56</v>
      </c>
      <c r="C25" s="25">
        <v>5</v>
      </c>
      <c r="D25" s="25">
        <v>0</v>
      </c>
      <c r="E25" s="25">
        <v>5</v>
      </c>
      <c r="F25" s="25">
        <f>466+15</f>
        <v>481</v>
      </c>
      <c r="G25" s="25">
        <v>27</v>
      </c>
      <c r="H25" s="25">
        <v>14</v>
      </c>
      <c r="I25" s="25">
        <v>0</v>
      </c>
      <c r="J25" s="25">
        <f t="shared" si="0"/>
        <v>522</v>
      </c>
      <c r="K25" s="25">
        <v>37462750</v>
      </c>
      <c r="L25" s="25">
        <v>41752864</v>
      </c>
    </row>
    <row r="26" spans="1:12" ht="15" customHeight="1">
      <c r="A26" s="4" t="s">
        <v>20</v>
      </c>
      <c r="B26" s="3" t="s">
        <v>57</v>
      </c>
      <c r="C26" s="25">
        <v>21</v>
      </c>
      <c r="D26" s="25">
        <v>1</v>
      </c>
      <c r="E26" s="25">
        <v>22</v>
      </c>
      <c r="F26" s="25">
        <f>419+71</f>
        <v>490</v>
      </c>
      <c r="G26" s="25">
        <v>48</v>
      </c>
      <c r="H26" s="25">
        <v>26</v>
      </c>
      <c r="I26" s="25">
        <v>1</v>
      </c>
      <c r="J26" s="25">
        <f t="shared" si="0"/>
        <v>565</v>
      </c>
      <c r="K26" s="25">
        <v>841318</v>
      </c>
      <c r="L26" s="25">
        <v>1616502</v>
      </c>
    </row>
    <row r="27" spans="1:12" ht="15" customHeight="1">
      <c r="A27" s="4" t="s">
        <v>21</v>
      </c>
      <c r="B27" s="3" t="s">
        <v>58</v>
      </c>
      <c r="C27" s="25">
        <v>17</v>
      </c>
      <c r="D27" s="25">
        <v>0</v>
      </c>
      <c r="E27" s="25">
        <v>17</v>
      </c>
      <c r="F27" s="25">
        <f>392+51</f>
        <v>443</v>
      </c>
      <c r="G27" s="25">
        <v>46</v>
      </c>
      <c r="H27" s="25">
        <v>10</v>
      </c>
      <c r="I27" s="25">
        <v>0</v>
      </c>
      <c r="J27" s="25">
        <f t="shared" si="0"/>
        <v>499</v>
      </c>
      <c r="K27" s="25">
        <v>493486</v>
      </c>
      <c r="L27" s="25">
        <v>956599</v>
      </c>
    </row>
    <row r="28" spans="1:12" ht="15" customHeight="1">
      <c r="A28" s="4" t="s">
        <v>22</v>
      </c>
      <c r="B28" s="3" t="s">
        <v>59</v>
      </c>
      <c r="C28" s="25">
        <v>43</v>
      </c>
      <c r="D28" s="25">
        <v>0</v>
      </c>
      <c r="E28" s="25">
        <v>43</v>
      </c>
      <c r="F28" s="25">
        <f>1120+127</f>
        <v>1247</v>
      </c>
      <c r="G28" s="25">
        <v>80</v>
      </c>
      <c r="H28" s="25">
        <v>36</v>
      </c>
      <c r="I28" s="25">
        <v>0</v>
      </c>
      <c r="J28" s="25">
        <f t="shared" si="0"/>
        <v>1363</v>
      </c>
      <c r="K28" s="25">
        <v>2348410</v>
      </c>
      <c r="L28" s="25">
        <v>4504648</v>
      </c>
    </row>
    <row r="29" spans="1:12" ht="15" customHeight="1">
      <c r="A29" s="4" t="s">
        <v>41</v>
      </c>
      <c r="B29" s="3" t="s">
        <v>60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f t="shared" si="0"/>
        <v>0</v>
      </c>
      <c r="K29" s="25">
        <v>0</v>
      </c>
      <c r="L29" s="25">
        <v>0</v>
      </c>
    </row>
    <row r="30" spans="1:12" ht="15" customHeight="1">
      <c r="A30" s="4" t="s">
        <v>23</v>
      </c>
      <c r="B30" s="3" t="s">
        <v>61</v>
      </c>
      <c r="C30" s="25">
        <v>3</v>
      </c>
      <c r="D30" s="25">
        <v>0</v>
      </c>
      <c r="E30" s="25">
        <v>3</v>
      </c>
      <c r="F30" s="25">
        <v>813</v>
      </c>
      <c r="G30" s="25">
        <v>303</v>
      </c>
      <c r="H30" s="25">
        <v>85</v>
      </c>
      <c r="I30" s="25">
        <v>0</v>
      </c>
      <c r="J30" s="25">
        <f t="shared" si="0"/>
        <v>1201</v>
      </c>
      <c r="K30" s="25" t="s">
        <v>68</v>
      </c>
      <c r="L30" s="25" t="s">
        <v>68</v>
      </c>
    </row>
    <row r="31" spans="1:12" ht="15" customHeight="1">
      <c r="A31" s="4" t="s">
        <v>24</v>
      </c>
      <c r="B31" s="3" t="s">
        <v>62</v>
      </c>
      <c r="C31" s="25">
        <v>6</v>
      </c>
      <c r="D31" s="25">
        <v>0</v>
      </c>
      <c r="E31" s="25">
        <v>6</v>
      </c>
      <c r="F31" s="25">
        <v>916</v>
      </c>
      <c r="G31" s="25">
        <v>66</v>
      </c>
      <c r="H31" s="25">
        <v>56</v>
      </c>
      <c r="I31" s="25">
        <v>0</v>
      </c>
      <c r="J31" s="25">
        <f t="shared" si="0"/>
        <v>1038</v>
      </c>
      <c r="K31" s="25">
        <v>445869</v>
      </c>
      <c r="L31" s="25">
        <v>1213296</v>
      </c>
    </row>
    <row r="32" spans="1:12" ht="15" customHeight="1">
      <c r="A32" s="4" t="s">
        <v>25</v>
      </c>
      <c r="B32" s="3" t="s">
        <v>63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f t="shared" si="0"/>
        <v>0</v>
      </c>
      <c r="K32" s="25">
        <v>0</v>
      </c>
      <c r="L32" s="25">
        <v>0</v>
      </c>
    </row>
    <row r="33" spans="1:12" ht="15" customHeight="1">
      <c r="A33" s="4" t="s">
        <v>38</v>
      </c>
      <c r="B33" s="3" t="s">
        <v>64</v>
      </c>
      <c r="C33" s="25">
        <v>8</v>
      </c>
      <c r="D33" s="25">
        <v>0</v>
      </c>
      <c r="E33" s="25">
        <v>8</v>
      </c>
      <c r="F33" s="25">
        <v>307</v>
      </c>
      <c r="G33" s="25">
        <v>5</v>
      </c>
      <c r="H33" s="25">
        <v>22</v>
      </c>
      <c r="I33" s="25">
        <v>0</v>
      </c>
      <c r="J33" s="25">
        <f t="shared" si="0"/>
        <v>334</v>
      </c>
      <c r="K33" s="25">
        <v>4941476</v>
      </c>
      <c r="L33" s="25">
        <v>7535949</v>
      </c>
    </row>
    <row r="34" spans="1:12" ht="15" customHeight="1">
      <c r="A34" s="4" t="s">
        <v>26</v>
      </c>
      <c r="B34" s="3" t="s">
        <v>65</v>
      </c>
      <c r="C34" s="25">
        <v>5</v>
      </c>
      <c r="D34" s="25">
        <v>0</v>
      </c>
      <c r="E34" s="25">
        <v>5</v>
      </c>
      <c r="F34" s="25">
        <v>119</v>
      </c>
      <c r="G34" s="25">
        <v>2</v>
      </c>
      <c r="H34" s="25">
        <v>0</v>
      </c>
      <c r="I34" s="25">
        <v>0</v>
      </c>
      <c r="J34" s="25">
        <f t="shared" si="0"/>
        <v>121</v>
      </c>
      <c r="K34" s="25">
        <v>118514</v>
      </c>
      <c r="L34" s="25">
        <v>280036</v>
      </c>
    </row>
    <row r="35" spans="1:12" ht="10.5" customHeight="1">
      <c r="A35" s="31"/>
      <c r="B35" s="32"/>
      <c r="C35" s="33"/>
      <c r="D35" s="33"/>
      <c r="E35" s="33"/>
      <c r="F35" s="33"/>
      <c r="G35" s="33"/>
      <c r="H35" s="33"/>
      <c r="I35" s="33"/>
      <c r="J35" s="33"/>
      <c r="K35" s="5"/>
      <c r="L35" s="5"/>
    </row>
    <row r="36" spans="1:12" ht="9.75" customHeight="1">
      <c r="A36" s="28"/>
      <c r="B36" s="6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ht="14.25" customHeight="1">
      <c r="A37" s="24"/>
      <c r="B37" s="24"/>
      <c r="C37" s="24"/>
      <c r="D37" s="24"/>
      <c r="E37" s="24"/>
      <c r="F37" s="36"/>
      <c r="G37" s="24"/>
      <c r="H37" s="24"/>
      <c r="J37" s="2" t="s">
        <v>69</v>
      </c>
      <c r="K37" s="24"/>
    </row>
  </sheetData>
  <mergeCells count="7">
    <mergeCell ref="A9:B9"/>
    <mergeCell ref="A4:B8"/>
    <mergeCell ref="I5:I8"/>
    <mergeCell ref="J5:J8"/>
    <mergeCell ref="H6:H8"/>
    <mergeCell ref="F7:F8"/>
    <mergeCell ref="G7:G8"/>
  </mergeCells>
  <phoneticPr fontId="2"/>
  <pageMargins left="0.78700000000000003" right="0.78700000000000003" top="0.64" bottom="0.43" header="0.51200000000000001" footer="0.3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作成担当</dc:creator>
  <cp:lastModifiedBy>Administrator</cp:lastModifiedBy>
  <cp:lastPrinted>2012-07-02T00:46:45Z</cp:lastPrinted>
  <dcterms:created xsi:type="dcterms:W3CDTF">2007-11-30T04:42:07Z</dcterms:created>
  <dcterms:modified xsi:type="dcterms:W3CDTF">2016-02-09T00:27:42Z</dcterms:modified>
</cp:coreProperties>
</file>