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事業特別会計（決算統計・公営企業等）\20200203〆 公営企業に係る経営比較分析表（平成３０年度決算）の分析等\06西条市\"/>
    </mc:Choice>
  </mc:AlternateContent>
  <workbookProtection workbookAlgorithmName="SHA-512" workbookHashValue="hkstvgOlVQy3Y6Jgr6Gdd6CJrofNBoJaURZ5VaSuxLVcQs5LjIx/uitUnfbLamYohhGeNsbS325slm5SNvj6gQ==" workbookSaltValue="aPCuCzile0Xoy5QyDlf1qQ=="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ML52" i="4"/>
  <c r="BV30" i="4"/>
  <c r="BV76" i="4"/>
  <c r="FJ52" i="4"/>
  <c r="IX30" i="4"/>
  <c r="FJ30" i="4"/>
  <c r="ML76" i="4"/>
  <c r="BV52" i="4"/>
  <c r="C11" i="5"/>
  <c r="D11" i="5"/>
  <c r="E11" i="5"/>
  <c r="B11" i="5"/>
  <c r="EH52" i="4" l="1"/>
  <c r="HV30" i="4"/>
  <c r="LJ76" i="4"/>
  <c r="AT52" i="4"/>
  <c r="EH30" i="4"/>
  <c r="HV76" i="4"/>
  <c r="LJ52" i="4"/>
  <c r="AT30" i="4"/>
  <c r="AT76" i="4"/>
  <c r="HV52" i="4"/>
  <c r="AF76" i="4"/>
  <c r="DT52" i="4"/>
  <c r="HH30" i="4"/>
  <c r="HH52" i="4"/>
  <c r="KV76" i="4"/>
  <c r="AF52" i="4"/>
  <c r="DT30" i="4"/>
  <c r="HH76" i="4"/>
  <c r="KV52" i="4"/>
  <c r="AF30" i="4"/>
  <c r="R30" i="4"/>
  <c r="GT52" i="4"/>
  <c r="DF30" i="4"/>
  <c r="R76" i="4"/>
  <c r="DF52" i="4"/>
  <c r="GT30" i="4"/>
  <c r="KH52" i="4"/>
  <c r="KH76" i="4"/>
  <c r="R52" i="4"/>
  <c r="GT76" i="4"/>
  <c r="IJ76" i="4"/>
  <c r="LX52" i="4"/>
  <c r="BH30" i="4"/>
  <c r="IJ30" i="4"/>
  <c r="IJ52" i="4"/>
  <c r="EV30" i="4"/>
  <c r="BH76" i="4"/>
  <c r="EV52" i="4"/>
  <c r="LX76" i="4"/>
  <c r="BH52" i="4"/>
</calcChain>
</file>

<file path=xl/sharedStrings.xml><?xml version="1.0" encoding="utf-8"?>
<sst xmlns="http://schemas.openxmlformats.org/spreadsheetml/2006/main" count="328" uniqueCount="136">
  <si>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</si>
  <si>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</si>
  <si>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</si>
  <si>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</si>
  <si>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</si>
  <si>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</si>
  <si>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</si>
  <si>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</si>
  <si>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</si>
  <si>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</si>
  <si>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</si>
  <si>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</si>
  <si>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</si>
  <si>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</si>
  <si>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</si>
  <si>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</si>
  <si>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</si>
  <si>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</si>
  <si>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</si>
  <si>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</si>
  <si>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</si>
  <si>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</si>
  <si>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</si>
  <si>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</si>
  <si>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</si>
  <si>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</si>
  <si>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</si>
  <si>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</si>
  <si>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</si>
  <si>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</si>
  <si>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</si>
  <si>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</si>
  <si>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</si>
  <si>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</si>
  <si>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</si>
  <si>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</si>
  <si>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</si>
  <si>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</si>
  <si>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</si>
  <si>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</si>
  <si>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</si>
  <si>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</si>
  <si>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</si>
  <si>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</si>
  <si>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</si>
  <si>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</si>
  <si>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</si>
  <si>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</si>
  <si>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</si>
  <si>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</si>
  <si>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</si>
  <si>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</si>
  <si>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</si>
  <si>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</si>
  <si>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</si>
  <si>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</si>
  <si>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</si>
  <si>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</si>
  <si>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</si>
  <si>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</si>
  <si>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</si>
  <si>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</si>
  <si>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</si>
  <si>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</si>
  <si>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</si>
  <si>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</si>
  <si>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</si>
  <si>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</si>
  <si>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</si>
  <si>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</si>
  <si>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</si>
  <si>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</si>
  <si>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</si>
  <si>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</si>
  <si>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</si>
  <si>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</si>
  <si>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</si>
  <si>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</si>
  <si>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</si>
  <si>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</si>
  <si>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</si>
  <si>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</si>
  <si>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</si>
  <si>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</si>
  <si>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</si>
  <si>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</si>
  <si>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</si>
  <si>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</si>
  <si>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</si>
  <si>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</si>
  <si>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</si>
  <si>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</si>
  <si>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</si>
  <si>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</si>
  <si>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</si>
  <si>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</si>
  <si>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</si>
  <si>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</si>
  <si>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</si>
  <si>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</si>
  <si>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</si>
  <si>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</si>
  <si>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</si>
  <si>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</si>
  <si>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</si>
  <si>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</si>
  <si>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</si>
  <si>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</si>
  <si>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</si>
  <si>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</si>
  <si>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</si>
  <si>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</si>
  <si>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</si>
  <si>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</si>
  <si>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</si>
  <si>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</si>
  <si>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</si>
  <si>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</si>
  <si>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</si>
  <si>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</si>
  <si>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</si>
  <si>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</si>
  <si>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</si>
  <si>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</si>
  <si>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</si>
  <si>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</si>
  <si>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</si>
  <si>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</si>
  <si>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</si>
  <si>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</si>
  <si>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</si>
  <si>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</si>
  <si>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⑩設備投資見込額について、今後10年間は大規模な設備投資を見込んでいないが、それ以降の更新投資に充てる財源を確保していく必要がある。</t>
    <phoneticPr fontId="5"/>
  </si>
  <si>
    <t xml:space="preserve">
　⑬施設と周辺地域の宿泊客数動向について、当該施設は入浴施設を主として運用しているが、今後の動向を注意深く見守り、状況によっては施設のあり方を再検討する必要がある。
　施設の運用上、日帰り入浴客の集客が課題であり、市と指定管理者が一層協力して取り組んでいく必要がある。</t>
    <phoneticPr fontId="5"/>
  </si>
  <si>
    <t xml:space="preserve">
　①収益的収支比率、⑥売上高ＧＯＰ比率や⑦ＥＢＩＴＤＡの数値から、施設の収益性が昨年度より改善している。また、②③の他会計補助金は一般会計からの繰入金等への依存度が高いため、経営改善に向けた取り組みが必要である。
　⑤の売上高人件費比率は改善しているが、平均値より高く、人件費を抑制する必要がある。
　④定員稼働率が低くなっているが、施設の運営経費を抑える方針から、事前予約制で団体客のみ受け入れているためである。</t>
    <rPh sb="41" eb="44">
      <t>サクネンド</t>
    </rPh>
    <rPh sb="46" eb="48">
      <t>カイゼン</t>
    </rPh>
    <rPh sb="120" eb="122">
      <t>カイゼン</t>
    </rPh>
    <rPh sb="128" eb="131">
      <t>ヘイキンチ</t>
    </rPh>
    <phoneticPr fontId="5"/>
  </si>
  <si>
    <t>　
　現状では施設の収益性が昨年度より改善しているが、依然として低い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0" eb="142">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</si>
</sst>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#N/A</c:v>
                </c:pt>
                <c:pt idx="3">
                  <c:v>134408</c:v>
                </c:pt>
                <c:pt idx="4">
                  <c:v>108795</c:v>
                </c:pt>
              </c:numCache>
            </c:numRef>
          </c:val>
          <c:extLst>
            <c:ext xmlns:c16="http://schemas.microsoft.com/office/drawing/2014/chart" uri="{C3380CC4-5D6E-409C-BE32-E72D297353CC}">
              <c16:uniqueId val="{00000000-7219-49C9-9637-DB21830ADE1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7219-49C9-9637-DB21830ADE19}"/>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22F1-4C65-AA1F-16C1D7F164C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2F1-4C65-AA1F-16C1D7F164C1}"/>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5.4100000000000002E-2</c:v>
                </c:pt>
                <c:pt idx="1">
                  <c:v>4.3900000000000002E-2</c:v>
                </c:pt>
                <c:pt idx="2">
                  <c:v>4.3799999999999999E-2</c:v>
                </c:pt>
                <c:pt idx="3">
                  <c:v>5.3400000000000003E-2</c:v>
                </c:pt>
                <c:pt idx="4">
                  <c:v>4.82E-2</c:v>
                </c:pt>
              </c:numCache>
            </c:numRef>
          </c:val>
          <c:smooth val="0"/>
          <c:extLst>
            <c:ext xmlns:c16="http://schemas.microsoft.com/office/drawing/2014/chart" uri="{C3380CC4-5D6E-409C-BE32-E72D297353CC}">
              <c16:uniqueId val="{00000000-DA98-440D-AA84-56ED2096EBE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DA98-440D-AA84-56ED2096EBE5}"/>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#N/A</c:v>
                </c:pt>
                <c:pt idx="3">
                  <c:v>20.5</c:v>
                </c:pt>
                <c:pt idx="4">
                  <c:v>20.8</c:v>
                </c:pt>
              </c:numCache>
            </c:numRef>
          </c:val>
          <c:extLst>
            <c:ext xmlns:c16="http://schemas.microsoft.com/office/drawing/2014/chart" uri="{C3380CC4-5D6E-409C-BE32-E72D297353CC}">
              <c16:uniqueId val="{00000000-6D52-484A-8AEC-9D406DA7B3C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6D52-484A-8AEC-9D406DA7B3C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#N/A</c:v>
                </c:pt>
                <c:pt idx="3">
                  <c:v>82.3</c:v>
                </c:pt>
                <c:pt idx="4">
                  <c:v>85.6</c:v>
                </c:pt>
              </c:numCache>
            </c:numRef>
          </c:val>
          <c:extLst>
            <c:ext xmlns:c16="http://schemas.microsoft.com/office/drawing/2014/chart" uri="{C3380CC4-5D6E-409C-BE32-E72D297353CC}">
              <c16:uniqueId val="{00000000-CFBE-4953-B8D1-DE420B65C2B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CFBE-4953-B8D1-DE420B65C2BE}"/>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#N/A</c:v>
                </c:pt>
                <c:pt idx="1">
                  <c:v>#N/A</c:v>
                </c:pt>
                <c:pt idx="2">
                  <c:v>#N/A</c:v>
                </c:pt>
                <c:pt idx="3">
                  <c:v>-38127</c:v>
                </c:pt>
                <c:pt idx="4">
                  <c:v>-34969</c:v>
                </c:pt>
              </c:numCache>
            </c:numRef>
          </c:val>
          <c:extLst>
            <c:ext xmlns:c16="http://schemas.microsoft.com/office/drawing/2014/chart" uri="{C3380CC4-5D6E-409C-BE32-E72D297353CC}">
              <c16:uniqueId val="{00000000-AAF5-4C9A-A44A-E0F0A1419E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AAF5-4C9A-A44A-E0F0A1419E89}"/>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#N/A</c:v>
                </c:pt>
                <c:pt idx="1">
                  <c:v>#N/A</c:v>
                </c:pt>
                <c:pt idx="2">
                  <c:v>#N/A</c:v>
                </c:pt>
                <c:pt idx="3">
                  <c:v>-61.8</c:v>
                </c:pt>
                <c:pt idx="4">
                  <c:v>-54.2</c:v>
                </c:pt>
              </c:numCache>
            </c:numRef>
          </c:val>
          <c:extLst>
            <c:ext xmlns:c16="http://schemas.microsoft.com/office/drawing/2014/chart" uri="{C3380CC4-5D6E-409C-BE32-E72D297353CC}">
              <c16:uniqueId val="{00000000-C532-41E7-A1D7-F2382C52A964}"/>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C532-41E7-A1D7-F2382C52A964}"/>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#N/A</c:v>
                </c:pt>
                <c:pt idx="1">
                  <c:v>#N/A</c:v>
                </c:pt>
                <c:pt idx="2">
                  <c:v>#N/A</c:v>
                </c:pt>
                <c:pt idx="3">
                  <c:v>54.2</c:v>
                </c:pt>
                <c:pt idx="4">
                  <c:v>41.5</c:v>
                </c:pt>
              </c:numCache>
            </c:numRef>
          </c:val>
          <c:extLst>
            <c:ext xmlns:c16="http://schemas.microsoft.com/office/drawing/2014/chart" uri="{C3380CC4-5D6E-409C-BE32-E72D297353CC}">
              <c16:uniqueId val="{00000000-C93B-462B-A8C4-CFC78F3AD9C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C93B-462B-A8C4-CFC78F3AD9C7}"/>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#N/A</c:v>
                </c:pt>
                <c:pt idx="3">
                  <c:v>1.9</c:v>
                </c:pt>
                <c:pt idx="4">
                  <c:v>2.4</c:v>
                </c:pt>
              </c:numCache>
            </c:numRef>
          </c:val>
          <c:extLst>
            <c:ext xmlns:c16="http://schemas.microsoft.com/office/drawing/2014/chart" uri="{C3380CC4-5D6E-409C-BE32-E72D297353CC}">
              <c16:uniqueId val="{00000000-BC24-479E-AABF-955B4F68BAC9}"/>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BC24-479E-AABF-955B4F68BAC9}"/>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C752-463F-AE6C-F313D2BF4A0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C752-463F-AE6C-F313D2BF4A0B}"/>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C9C-419A-B38C-ED2549CC713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C9C-419A-B38C-ED2549CC713F}"/>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F52" zoomScaleNormal="100" zoomScaleSheetLayoutView="70" workbookViewId="0">
      <selection activeCell="NI66" sqref="NI66:NW82"/>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愛媛県西条市　椿交流館</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3000</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1751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22</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66.7</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134</v>
      </c>
      <c r="NJ15" s="120"/>
      <c r="NK15" s="120"/>
      <c r="NL15" s="120"/>
      <c r="NM15" s="120"/>
      <c r="NN15" s="120"/>
      <c r="NO15" s="120"/>
      <c r="NP15" s="120"/>
      <c r="NQ15" s="120"/>
      <c r="NR15" s="120"/>
      <c r="NS15" s="120"/>
      <c r="NT15" s="120"/>
      <c r="NU15" s="120"/>
      <c r="NV15" s="120"/>
      <c r="NW15" s="121"/>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2">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2">
      <c r="A31" s="2"/>
      <c r="B31" s="21"/>
      <c r="C31" s="4"/>
      <c r="D31" s="4"/>
      <c r="E31" s="4"/>
      <c r="F31" s="4"/>
      <c r="I31" s="126" t="s">
        <v>27</v>
      </c>
      <c r="J31" s="126"/>
      <c r="K31" s="126"/>
      <c r="L31" s="126"/>
      <c r="M31" s="126"/>
      <c r="N31" s="126"/>
      <c r="O31" s="126"/>
      <c r="P31" s="126"/>
      <c r="Q31" s="126"/>
      <c r="R31" s="127" t="str">
        <f>データ!Y7</f>
        <v>-</v>
      </c>
      <c r="S31" s="127"/>
      <c r="T31" s="127"/>
      <c r="U31" s="127"/>
      <c r="V31" s="127"/>
      <c r="W31" s="127"/>
      <c r="X31" s="127"/>
      <c r="Y31" s="127"/>
      <c r="Z31" s="127"/>
      <c r="AA31" s="127"/>
      <c r="AB31" s="127"/>
      <c r="AC31" s="127"/>
      <c r="AD31" s="127"/>
      <c r="AE31" s="127"/>
      <c r="AF31" s="127" t="str">
        <f>データ!Z7</f>
        <v>-</v>
      </c>
      <c r="AG31" s="127"/>
      <c r="AH31" s="127"/>
      <c r="AI31" s="127"/>
      <c r="AJ31" s="127"/>
      <c r="AK31" s="127"/>
      <c r="AL31" s="127"/>
      <c r="AM31" s="127"/>
      <c r="AN31" s="127"/>
      <c r="AO31" s="127"/>
      <c r="AP31" s="127"/>
      <c r="AQ31" s="127"/>
      <c r="AR31" s="127"/>
      <c r="AS31" s="127"/>
      <c r="AT31" s="127" t="str">
        <f>データ!AA7</f>
        <v>-</v>
      </c>
      <c r="AU31" s="127"/>
      <c r="AV31" s="127"/>
      <c r="AW31" s="127"/>
      <c r="AX31" s="127"/>
      <c r="AY31" s="127"/>
      <c r="AZ31" s="127"/>
      <c r="BA31" s="127"/>
      <c r="BB31" s="127"/>
      <c r="BC31" s="127"/>
      <c r="BD31" s="127"/>
      <c r="BE31" s="127"/>
      <c r="BF31" s="127"/>
      <c r="BG31" s="127"/>
      <c r="BH31" s="127">
        <f>データ!AB7</f>
        <v>82.3</v>
      </c>
      <c r="BI31" s="127"/>
      <c r="BJ31" s="127"/>
      <c r="BK31" s="127"/>
      <c r="BL31" s="127"/>
      <c r="BM31" s="127"/>
      <c r="BN31" s="127"/>
      <c r="BO31" s="127"/>
      <c r="BP31" s="127"/>
      <c r="BQ31" s="127"/>
      <c r="BR31" s="127"/>
      <c r="BS31" s="127"/>
      <c r="BT31" s="127"/>
      <c r="BU31" s="127"/>
      <c r="BV31" s="127">
        <f>データ!AC7</f>
        <v>85.6</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t="str">
        <f>データ!AJ7</f>
        <v>-</v>
      </c>
      <c r="DG31" s="127"/>
      <c r="DH31" s="127"/>
      <c r="DI31" s="127"/>
      <c r="DJ31" s="127"/>
      <c r="DK31" s="127"/>
      <c r="DL31" s="127"/>
      <c r="DM31" s="127"/>
      <c r="DN31" s="127"/>
      <c r="DO31" s="127"/>
      <c r="DP31" s="127"/>
      <c r="DQ31" s="127"/>
      <c r="DR31" s="127"/>
      <c r="DS31" s="127"/>
      <c r="DT31" s="127" t="str">
        <f>データ!AK7</f>
        <v>-</v>
      </c>
      <c r="DU31" s="127"/>
      <c r="DV31" s="127"/>
      <c r="DW31" s="127"/>
      <c r="DX31" s="127"/>
      <c r="DY31" s="127"/>
      <c r="DZ31" s="127"/>
      <c r="EA31" s="127"/>
      <c r="EB31" s="127"/>
      <c r="EC31" s="127"/>
      <c r="ED31" s="127"/>
      <c r="EE31" s="127"/>
      <c r="EF31" s="127"/>
      <c r="EG31" s="127"/>
      <c r="EH31" s="127" t="str">
        <f>データ!AL7</f>
        <v>-</v>
      </c>
      <c r="EI31" s="127"/>
      <c r="EJ31" s="127"/>
      <c r="EK31" s="127"/>
      <c r="EL31" s="127"/>
      <c r="EM31" s="127"/>
      <c r="EN31" s="127"/>
      <c r="EO31" s="127"/>
      <c r="EP31" s="127"/>
      <c r="EQ31" s="127"/>
      <c r="ER31" s="127"/>
      <c r="ES31" s="127"/>
      <c r="ET31" s="127"/>
      <c r="EU31" s="127"/>
      <c r="EV31" s="127">
        <f>データ!AM7</f>
        <v>20.5</v>
      </c>
      <c r="EW31" s="127"/>
      <c r="EX31" s="127"/>
      <c r="EY31" s="127"/>
      <c r="EZ31" s="127"/>
      <c r="FA31" s="127"/>
      <c r="FB31" s="127"/>
      <c r="FC31" s="127"/>
      <c r="FD31" s="127"/>
      <c r="FE31" s="127"/>
      <c r="FF31" s="127"/>
      <c r="FG31" s="127"/>
      <c r="FH31" s="127"/>
      <c r="FI31" s="127"/>
      <c r="FJ31" s="127">
        <f>データ!AN7</f>
        <v>20.8</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t="str">
        <f>データ!AU7</f>
        <v>-</v>
      </c>
      <c r="GU31" s="128"/>
      <c r="GV31" s="128"/>
      <c r="GW31" s="128"/>
      <c r="GX31" s="128"/>
      <c r="GY31" s="128"/>
      <c r="GZ31" s="128"/>
      <c r="HA31" s="128"/>
      <c r="HB31" s="128"/>
      <c r="HC31" s="128"/>
      <c r="HD31" s="128"/>
      <c r="HE31" s="128"/>
      <c r="HF31" s="128"/>
      <c r="HG31" s="128"/>
      <c r="HH31" s="128" t="str">
        <f>データ!AV7</f>
        <v>-</v>
      </c>
      <c r="HI31" s="128"/>
      <c r="HJ31" s="128"/>
      <c r="HK31" s="128"/>
      <c r="HL31" s="128"/>
      <c r="HM31" s="128"/>
      <c r="HN31" s="128"/>
      <c r="HO31" s="128"/>
      <c r="HP31" s="128"/>
      <c r="HQ31" s="128"/>
      <c r="HR31" s="128"/>
      <c r="HS31" s="128"/>
      <c r="HT31" s="128"/>
      <c r="HU31" s="128"/>
      <c r="HV31" s="128" t="str">
        <f>データ!AW7</f>
        <v>-</v>
      </c>
      <c r="HW31" s="128"/>
      <c r="HX31" s="128"/>
      <c r="HY31" s="128"/>
      <c r="HZ31" s="128"/>
      <c r="IA31" s="128"/>
      <c r="IB31" s="128"/>
      <c r="IC31" s="128"/>
      <c r="ID31" s="128"/>
      <c r="IE31" s="128"/>
      <c r="IF31" s="128"/>
      <c r="IG31" s="128"/>
      <c r="IH31" s="128"/>
      <c r="II31" s="128"/>
      <c r="IJ31" s="128">
        <f>データ!AX7</f>
        <v>134408</v>
      </c>
      <c r="IK31" s="128"/>
      <c r="IL31" s="128"/>
      <c r="IM31" s="128"/>
      <c r="IN31" s="128"/>
      <c r="IO31" s="128"/>
      <c r="IP31" s="128"/>
      <c r="IQ31" s="128"/>
      <c r="IR31" s="128"/>
      <c r="IS31" s="128"/>
      <c r="IT31" s="128"/>
      <c r="IU31" s="128"/>
      <c r="IV31" s="128"/>
      <c r="IW31" s="128"/>
      <c r="IX31" s="128">
        <f>データ!AY7</f>
        <v>108795</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132</v>
      </c>
      <c r="NJ32" s="120"/>
      <c r="NK32" s="120"/>
      <c r="NL32" s="120"/>
      <c r="NM32" s="120"/>
      <c r="NN32" s="120"/>
      <c r="NO32" s="120"/>
      <c r="NP32" s="120"/>
      <c r="NQ32" s="120"/>
      <c r="NR32" s="120"/>
      <c r="NS32" s="120"/>
      <c r="NT32" s="120"/>
      <c r="NU32" s="120"/>
      <c r="NV32" s="120"/>
      <c r="NW32" s="121"/>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133</v>
      </c>
      <c r="NJ49" s="120"/>
      <c r="NK49" s="120"/>
      <c r="NL49" s="120"/>
      <c r="NM49" s="120"/>
      <c r="NN49" s="120"/>
      <c r="NO49" s="120"/>
      <c r="NP49" s="120"/>
      <c r="NQ49" s="120"/>
      <c r="NR49" s="120"/>
      <c r="NS49" s="120"/>
      <c r="NT49" s="120"/>
      <c r="NU49" s="120"/>
      <c r="NV49" s="120"/>
      <c r="NW49" s="121"/>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2">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2">
      <c r="A53" s="2"/>
      <c r="B53" s="21"/>
      <c r="C53" s="4"/>
      <c r="D53" s="4"/>
      <c r="E53" s="4"/>
      <c r="F53" s="4"/>
      <c r="I53" s="126" t="s">
        <v>27</v>
      </c>
      <c r="J53" s="126"/>
      <c r="K53" s="126"/>
      <c r="L53" s="126"/>
      <c r="M53" s="126"/>
      <c r="N53" s="126"/>
      <c r="O53" s="126"/>
      <c r="P53" s="126"/>
      <c r="Q53" s="126"/>
      <c r="R53" s="127" t="str">
        <f>データ!BF7</f>
        <v>-</v>
      </c>
      <c r="S53" s="127"/>
      <c r="T53" s="127"/>
      <c r="U53" s="127"/>
      <c r="V53" s="127"/>
      <c r="W53" s="127"/>
      <c r="X53" s="127"/>
      <c r="Y53" s="127"/>
      <c r="Z53" s="127"/>
      <c r="AA53" s="127"/>
      <c r="AB53" s="127"/>
      <c r="AC53" s="127"/>
      <c r="AD53" s="127"/>
      <c r="AE53" s="127"/>
      <c r="AF53" s="127" t="str">
        <f>データ!BG7</f>
        <v>-</v>
      </c>
      <c r="AG53" s="127"/>
      <c r="AH53" s="127"/>
      <c r="AI53" s="127"/>
      <c r="AJ53" s="127"/>
      <c r="AK53" s="127"/>
      <c r="AL53" s="127"/>
      <c r="AM53" s="127"/>
      <c r="AN53" s="127"/>
      <c r="AO53" s="127"/>
      <c r="AP53" s="127"/>
      <c r="AQ53" s="127"/>
      <c r="AR53" s="127"/>
      <c r="AS53" s="127"/>
      <c r="AT53" s="127" t="str">
        <f>データ!BH7</f>
        <v>-</v>
      </c>
      <c r="AU53" s="127"/>
      <c r="AV53" s="127"/>
      <c r="AW53" s="127"/>
      <c r="AX53" s="127"/>
      <c r="AY53" s="127"/>
      <c r="AZ53" s="127"/>
      <c r="BA53" s="127"/>
      <c r="BB53" s="127"/>
      <c r="BC53" s="127"/>
      <c r="BD53" s="127"/>
      <c r="BE53" s="127"/>
      <c r="BF53" s="127"/>
      <c r="BG53" s="127"/>
      <c r="BH53" s="127">
        <f>データ!BI7</f>
        <v>1.9</v>
      </c>
      <c r="BI53" s="127"/>
      <c r="BJ53" s="127"/>
      <c r="BK53" s="127"/>
      <c r="BL53" s="127"/>
      <c r="BM53" s="127"/>
      <c r="BN53" s="127"/>
      <c r="BO53" s="127"/>
      <c r="BP53" s="127"/>
      <c r="BQ53" s="127"/>
      <c r="BR53" s="127"/>
      <c r="BS53" s="127"/>
      <c r="BT53" s="127"/>
      <c r="BU53" s="127"/>
      <c r="BV53" s="127">
        <f>データ!BJ7</f>
        <v>2.4</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t="str">
        <f>データ!BQ7</f>
        <v>-</v>
      </c>
      <c r="DG53" s="127"/>
      <c r="DH53" s="127"/>
      <c r="DI53" s="127"/>
      <c r="DJ53" s="127"/>
      <c r="DK53" s="127"/>
      <c r="DL53" s="127"/>
      <c r="DM53" s="127"/>
      <c r="DN53" s="127"/>
      <c r="DO53" s="127"/>
      <c r="DP53" s="127"/>
      <c r="DQ53" s="127"/>
      <c r="DR53" s="127"/>
      <c r="DS53" s="127"/>
      <c r="DT53" s="127" t="str">
        <f>データ!BR7</f>
        <v>-</v>
      </c>
      <c r="DU53" s="127"/>
      <c r="DV53" s="127"/>
      <c r="DW53" s="127"/>
      <c r="DX53" s="127"/>
      <c r="DY53" s="127"/>
      <c r="DZ53" s="127"/>
      <c r="EA53" s="127"/>
      <c r="EB53" s="127"/>
      <c r="EC53" s="127"/>
      <c r="ED53" s="127"/>
      <c r="EE53" s="127"/>
      <c r="EF53" s="127"/>
      <c r="EG53" s="127"/>
      <c r="EH53" s="127" t="str">
        <f>データ!BS7</f>
        <v>-</v>
      </c>
      <c r="EI53" s="127"/>
      <c r="EJ53" s="127"/>
      <c r="EK53" s="127"/>
      <c r="EL53" s="127"/>
      <c r="EM53" s="127"/>
      <c r="EN53" s="127"/>
      <c r="EO53" s="127"/>
      <c r="EP53" s="127"/>
      <c r="EQ53" s="127"/>
      <c r="ER53" s="127"/>
      <c r="ES53" s="127"/>
      <c r="ET53" s="127"/>
      <c r="EU53" s="127"/>
      <c r="EV53" s="127">
        <f>データ!BT7</f>
        <v>54.2</v>
      </c>
      <c r="EW53" s="127"/>
      <c r="EX53" s="127"/>
      <c r="EY53" s="127"/>
      <c r="EZ53" s="127"/>
      <c r="FA53" s="127"/>
      <c r="FB53" s="127"/>
      <c r="FC53" s="127"/>
      <c r="FD53" s="127"/>
      <c r="FE53" s="127"/>
      <c r="FF53" s="127"/>
      <c r="FG53" s="127"/>
      <c r="FH53" s="127"/>
      <c r="FI53" s="127"/>
      <c r="FJ53" s="127">
        <f>データ!BU7</f>
        <v>41.5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t="str">
        <f>データ!CB7</f>
        <v>-</v>
      </c>
      <c r="GU53" s="127"/>
      <c r="GV53" s="127"/>
      <c r="GW53" s="127"/>
      <c r="GX53" s="127"/>
      <c r="GY53" s="127"/>
      <c r="GZ53" s="127"/>
      <c r="HA53" s="127"/>
      <c r="HB53" s="127"/>
      <c r="HC53" s="127"/>
      <c r="HD53" s="127"/>
      <c r="HE53" s="127"/>
      <c r="HF53" s="127"/>
      <c r="HG53" s="127"/>
      <c r="HH53" s="127" t="str">
        <f>データ!CC7</f>
        <v>-</v>
      </c>
      <c r="HI53" s="127"/>
      <c r="HJ53" s="127"/>
      <c r="HK53" s="127"/>
      <c r="HL53" s="127"/>
      <c r="HM53" s="127"/>
      <c r="HN53" s="127"/>
      <c r="HO53" s="127"/>
      <c r="HP53" s="127"/>
      <c r="HQ53" s="127"/>
      <c r="HR53" s="127"/>
      <c r="HS53" s="127"/>
      <c r="HT53" s="127"/>
      <c r="HU53" s="127"/>
      <c r="HV53" s="127" t="str">
        <f>データ!CD7</f>
        <v>-</v>
      </c>
      <c r="HW53" s="127"/>
      <c r="HX53" s="127"/>
      <c r="HY53" s="127"/>
      <c r="HZ53" s="127"/>
      <c r="IA53" s="127"/>
      <c r="IB53" s="127"/>
      <c r="IC53" s="127"/>
      <c r="ID53" s="127"/>
      <c r="IE53" s="127"/>
      <c r="IF53" s="127"/>
      <c r="IG53" s="127"/>
      <c r="IH53" s="127"/>
      <c r="II53" s="127"/>
      <c r="IJ53" s="127">
        <f>データ!CE7</f>
        <v>-61.8</v>
      </c>
      <c r="IK53" s="127"/>
      <c r="IL53" s="127"/>
      <c r="IM53" s="127"/>
      <c r="IN53" s="127"/>
      <c r="IO53" s="127"/>
      <c r="IP53" s="127"/>
      <c r="IQ53" s="127"/>
      <c r="IR53" s="127"/>
      <c r="IS53" s="127"/>
      <c r="IT53" s="127"/>
      <c r="IU53" s="127"/>
      <c r="IV53" s="127"/>
      <c r="IW53" s="127"/>
      <c r="IX53" s="127">
        <f>データ!CF7</f>
        <v>-54.2</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t="str">
        <f>データ!CM7</f>
        <v>-</v>
      </c>
      <c r="KI53" s="128"/>
      <c r="KJ53" s="128"/>
      <c r="KK53" s="128"/>
      <c r="KL53" s="128"/>
      <c r="KM53" s="128"/>
      <c r="KN53" s="128"/>
      <c r="KO53" s="128"/>
      <c r="KP53" s="128"/>
      <c r="KQ53" s="128"/>
      <c r="KR53" s="128"/>
      <c r="KS53" s="128"/>
      <c r="KT53" s="128"/>
      <c r="KU53" s="128"/>
      <c r="KV53" s="128" t="str">
        <f>データ!CN7</f>
        <v>-</v>
      </c>
      <c r="KW53" s="128"/>
      <c r="KX53" s="128"/>
      <c r="KY53" s="128"/>
      <c r="KZ53" s="128"/>
      <c r="LA53" s="128"/>
      <c r="LB53" s="128"/>
      <c r="LC53" s="128"/>
      <c r="LD53" s="128"/>
      <c r="LE53" s="128"/>
      <c r="LF53" s="128"/>
      <c r="LG53" s="128"/>
      <c r="LH53" s="128"/>
      <c r="LI53" s="128"/>
      <c r="LJ53" s="128" t="str">
        <f>データ!CO7</f>
        <v>-</v>
      </c>
      <c r="LK53" s="128"/>
      <c r="LL53" s="128"/>
      <c r="LM53" s="128"/>
      <c r="LN53" s="128"/>
      <c r="LO53" s="128"/>
      <c r="LP53" s="128"/>
      <c r="LQ53" s="128"/>
      <c r="LR53" s="128"/>
      <c r="LS53" s="128"/>
      <c r="LT53" s="128"/>
      <c r="LU53" s="128"/>
      <c r="LV53" s="128"/>
      <c r="LW53" s="128"/>
      <c r="LX53" s="128">
        <f>データ!CP7</f>
        <v>-38127</v>
      </c>
      <c r="LY53" s="128"/>
      <c r="LZ53" s="128"/>
      <c r="MA53" s="128"/>
      <c r="MB53" s="128"/>
      <c r="MC53" s="128"/>
      <c r="MD53" s="128"/>
      <c r="ME53" s="128"/>
      <c r="MF53" s="128"/>
      <c r="MG53" s="128"/>
      <c r="MH53" s="128"/>
      <c r="MI53" s="128"/>
      <c r="MJ53" s="128"/>
      <c r="MK53" s="128"/>
      <c r="ML53" s="128">
        <f>データ!CQ7</f>
        <v>-34969</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2">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135</v>
      </c>
      <c r="NJ66" s="120"/>
      <c r="NK66" s="120"/>
      <c r="NL66" s="120"/>
      <c r="NM66" s="120"/>
      <c r="NN66" s="120"/>
      <c r="NO66" s="120"/>
      <c r="NP66" s="120"/>
      <c r="NQ66" s="120"/>
      <c r="NR66" s="120"/>
      <c r="NS66" s="120"/>
      <c r="NT66" s="120"/>
      <c r="NU66" s="120"/>
      <c r="NV66" s="120"/>
      <c r="NW66" s="121"/>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173897</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2">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2">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15000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2">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t="str">
        <f>データ!DV7</f>
        <v>-</v>
      </c>
      <c r="KI77" s="127"/>
      <c r="KJ77" s="127"/>
      <c r="KK77" s="127"/>
      <c r="KL77" s="127"/>
      <c r="KM77" s="127"/>
      <c r="KN77" s="127"/>
      <c r="KO77" s="127"/>
      <c r="KP77" s="127"/>
      <c r="KQ77" s="127"/>
      <c r="KR77" s="127"/>
      <c r="KS77" s="127"/>
      <c r="KT77" s="127"/>
      <c r="KU77" s="127"/>
      <c r="KV77" s="127" t="str">
        <f>データ!DW7</f>
        <v>-</v>
      </c>
      <c r="KW77" s="127"/>
      <c r="KX77" s="127"/>
      <c r="KY77" s="127"/>
      <c r="KZ77" s="127"/>
      <c r="LA77" s="127"/>
      <c r="LB77" s="127"/>
      <c r="LC77" s="127"/>
      <c r="LD77" s="127"/>
      <c r="LE77" s="127"/>
      <c r="LF77" s="127"/>
      <c r="LG77" s="127"/>
      <c r="LH77" s="127"/>
      <c r="LI77" s="127"/>
      <c r="LJ77" s="127" t="str">
        <f>データ!DX7</f>
        <v>-</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2">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I8G4p4U2GQd8KXGgY7icD6DLuhPQGUpyDRh65rVPyv16A0RQDtUYZ+7X0QHzQFq01Nn7SQuyGlnZIontPYMH1g==" saltValue="E32bQCDzHkVNnzsR1Y4YF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2">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5"/>
      <c r="DJ5" s="145"/>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100</v>
      </c>
      <c r="EA5" s="56" t="s">
        <v>94</v>
      </c>
      <c r="EB5" s="56" t="s">
        <v>95</v>
      </c>
      <c r="EC5" s="56" t="s">
        <v>96</v>
      </c>
      <c r="ED5" s="56" t="s">
        <v>97</v>
      </c>
      <c r="EE5" s="56" t="s">
        <v>98</v>
      </c>
      <c r="EF5" s="56" t="s">
        <v>99</v>
      </c>
      <c r="EG5" s="56" t="s">
        <v>101</v>
      </c>
      <c r="EH5" s="56" t="s">
        <v>102</v>
      </c>
      <c r="EI5" s="56" t="s">
        <v>103</v>
      </c>
      <c r="EJ5" s="56" t="s">
        <v>104</v>
      </c>
      <c r="EK5" s="56" t="s">
        <v>105</v>
      </c>
      <c r="EL5" s="56" t="s">
        <v>106</v>
      </c>
      <c r="EM5" s="56" t="s">
        <v>107</v>
      </c>
      <c r="EN5" s="56" t="s">
        <v>108</v>
      </c>
      <c r="EO5" s="56" t="s">
        <v>109</v>
      </c>
      <c r="EP5" s="56" t="s">
        <v>110</v>
      </c>
    </row>
    <row r="6" spans="1:146" s="66" customFormat="1" x14ac:dyDescent="0.2">
      <c r="A6" s="42" t="s">
        <v>111</v>
      </c>
      <c r="B6" s="57">
        <f>B8</f>
        <v>2018</v>
      </c>
      <c r="C6" s="57">
        <f t="shared" ref="C6:X6" si="2">C8</f>
        <v>382060</v>
      </c>
      <c r="D6" s="57">
        <f t="shared" si="2"/>
        <v>47</v>
      </c>
      <c r="E6" s="57">
        <f t="shared" si="2"/>
        <v>11</v>
      </c>
      <c r="F6" s="57">
        <f t="shared" si="2"/>
        <v>1</v>
      </c>
      <c r="G6" s="57">
        <f t="shared" si="2"/>
        <v>5</v>
      </c>
      <c r="H6" s="57" t="str">
        <f>SUBSTITUTE(H8,"　","")</f>
        <v>愛媛県西条市</v>
      </c>
      <c r="I6" s="57" t="str">
        <f t="shared" si="2"/>
        <v>椿交流館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1751</v>
      </c>
      <c r="R6" s="60">
        <f t="shared" si="2"/>
        <v>22</v>
      </c>
      <c r="S6" s="61">
        <f t="shared" si="2"/>
        <v>3000</v>
      </c>
      <c r="T6" s="62" t="str">
        <f t="shared" si="2"/>
        <v>利用料金制</v>
      </c>
      <c r="U6" s="58">
        <f t="shared" si="2"/>
        <v>0</v>
      </c>
      <c r="V6" s="62" t="str">
        <f t="shared" si="2"/>
        <v>有</v>
      </c>
      <c r="W6" s="63">
        <f t="shared" si="2"/>
        <v>66.7</v>
      </c>
      <c r="X6" s="62" t="str">
        <f t="shared" si="2"/>
        <v>有</v>
      </c>
      <c r="Y6" s="64" t="e">
        <f>IF(Y8="-",NA(),Y8)</f>
        <v>#N/A</v>
      </c>
      <c r="Z6" s="64" t="e">
        <f t="shared" ref="Z6:AH6" si="3">IF(Z8="-",NA(),Z8)</f>
        <v>#N/A</v>
      </c>
      <c r="AA6" s="64" t="e">
        <f t="shared" si="3"/>
        <v>#N/A</v>
      </c>
      <c r="AB6" s="64">
        <f t="shared" si="3"/>
        <v>82.3</v>
      </c>
      <c r="AC6" s="64">
        <f t="shared" si="3"/>
        <v>85.6</v>
      </c>
      <c r="AD6" s="64">
        <f t="shared" si="3"/>
        <v>86.7</v>
      </c>
      <c r="AE6" s="64">
        <f t="shared" si="3"/>
        <v>90.7</v>
      </c>
      <c r="AF6" s="64">
        <f t="shared" si="3"/>
        <v>86.4</v>
      </c>
      <c r="AG6" s="64">
        <f t="shared" si="3"/>
        <v>93.1</v>
      </c>
      <c r="AH6" s="64">
        <f t="shared" si="3"/>
        <v>90.5</v>
      </c>
      <c r="AI6" s="64" t="str">
        <f>IF(AI8="-","【-】","【"&amp;SUBSTITUTE(TEXT(AI8,"#,##0.0"),"-","△")&amp;"】")</f>
        <v>【112.0】</v>
      </c>
      <c r="AJ6" s="64" t="e">
        <f>IF(AJ8="-",NA(),AJ8)</f>
        <v>#N/A</v>
      </c>
      <c r="AK6" s="64" t="e">
        <f t="shared" ref="AK6:AS6" si="4">IF(AK8="-",NA(),AK8)</f>
        <v>#N/A</v>
      </c>
      <c r="AL6" s="64" t="e">
        <f t="shared" si="4"/>
        <v>#N/A</v>
      </c>
      <c r="AM6" s="64">
        <f t="shared" si="4"/>
        <v>20.5</v>
      </c>
      <c r="AN6" s="64">
        <f t="shared" si="4"/>
        <v>20.8</v>
      </c>
      <c r="AO6" s="64">
        <f t="shared" si="4"/>
        <v>34.4</v>
      </c>
      <c r="AP6" s="64">
        <f t="shared" si="4"/>
        <v>35.5</v>
      </c>
      <c r="AQ6" s="64">
        <f t="shared" si="4"/>
        <v>34.700000000000003</v>
      </c>
      <c r="AR6" s="64">
        <f t="shared" si="4"/>
        <v>32.299999999999997</v>
      </c>
      <c r="AS6" s="64">
        <f t="shared" si="4"/>
        <v>19.7</v>
      </c>
      <c r="AT6" s="64" t="str">
        <f>IF(AT8="-","【-】","【"&amp;SUBSTITUTE(TEXT(AT8,"#,##0.0"),"-","△")&amp;"】")</f>
        <v>【19.5】</v>
      </c>
      <c r="AU6" s="59" t="e">
        <f>IF(AU8="-",NA(),AU8)</f>
        <v>#N/A</v>
      </c>
      <c r="AV6" s="59" t="e">
        <f t="shared" ref="AV6:BD6" si="5">IF(AV8="-",NA(),AV8)</f>
        <v>#N/A</v>
      </c>
      <c r="AW6" s="59" t="e">
        <f t="shared" si="5"/>
        <v>#N/A</v>
      </c>
      <c r="AX6" s="59">
        <f t="shared" si="5"/>
        <v>134408</v>
      </c>
      <c r="AY6" s="59">
        <f t="shared" si="5"/>
        <v>108795</v>
      </c>
      <c r="AZ6" s="59">
        <f t="shared" si="5"/>
        <v>4046</v>
      </c>
      <c r="BA6" s="59">
        <f t="shared" si="5"/>
        <v>4096</v>
      </c>
      <c r="BB6" s="59">
        <f t="shared" si="5"/>
        <v>11889</v>
      </c>
      <c r="BC6" s="59">
        <f t="shared" si="5"/>
        <v>15661</v>
      </c>
      <c r="BD6" s="59">
        <f t="shared" si="5"/>
        <v>8338</v>
      </c>
      <c r="BE6" s="59" t="str">
        <f>IF(BE8="-","【-】","【"&amp;SUBSTITUTE(TEXT(BE8,"#,##0"),"-","△")&amp;"】")</f>
        <v>【4,220】</v>
      </c>
      <c r="BF6" s="64" t="e">
        <f>IF(BF8="-",NA(),BF8)</f>
        <v>#N/A</v>
      </c>
      <c r="BG6" s="64" t="e">
        <f t="shared" ref="BG6:BO6" si="6">IF(BG8="-",NA(),BG8)</f>
        <v>#N/A</v>
      </c>
      <c r="BH6" s="64" t="e">
        <f t="shared" si="6"/>
        <v>#N/A</v>
      </c>
      <c r="BI6" s="64">
        <f t="shared" si="6"/>
        <v>1.9</v>
      </c>
      <c r="BJ6" s="64">
        <f t="shared" si="6"/>
        <v>2.4</v>
      </c>
      <c r="BK6" s="64">
        <f t="shared" si="6"/>
        <v>16.7</v>
      </c>
      <c r="BL6" s="64">
        <f t="shared" si="6"/>
        <v>17.399999999999999</v>
      </c>
      <c r="BM6" s="64">
        <f t="shared" si="6"/>
        <v>16</v>
      </c>
      <c r="BN6" s="64">
        <f t="shared" si="6"/>
        <v>15.6</v>
      </c>
      <c r="BO6" s="64">
        <f t="shared" si="6"/>
        <v>16.3</v>
      </c>
      <c r="BP6" s="64" t="str">
        <f>IF(BP8="-","【-】","【"&amp;SUBSTITUTE(TEXT(BP8,"#,##0.0"),"-","△")&amp;"】")</f>
        <v>【22.1】</v>
      </c>
      <c r="BQ6" s="64" t="e">
        <f>IF(BQ8="-",NA(),BQ8)</f>
        <v>#N/A</v>
      </c>
      <c r="BR6" s="64" t="e">
        <f t="shared" ref="BR6:BZ6" si="7">IF(BR8="-",NA(),BR8)</f>
        <v>#N/A</v>
      </c>
      <c r="BS6" s="64" t="e">
        <f t="shared" si="7"/>
        <v>#N/A</v>
      </c>
      <c r="BT6" s="64">
        <f t="shared" si="7"/>
        <v>54.2</v>
      </c>
      <c r="BU6" s="64">
        <f t="shared" si="7"/>
        <v>41.5</v>
      </c>
      <c r="BV6" s="64">
        <f t="shared" si="7"/>
        <v>38.4</v>
      </c>
      <c r="BW6" s="64">
        <f t="shared" si="7"/>
        <v>35.799999999999997</v>
      </c>
      <c r="BX6" s="64">
        <f t="shared" si="7"/>
        <v>39.4</v>
      </c>
      <c r="BY6" s="64">
        <f t="shared" si="7"/>
        <v>41.5</v>
      </c>
      <c r="BZ6" s="64">
        <f t="shared" si="7"/>
        <v>33.9</v>
      </c>
      <c r="CA6" s="64" t="str">
        <f>IF(CA8="-","【-】","【"&amp;SUBSTITUTE(TEXT(CA8,"#,##0.0"),"-","△")&amp;"】")</f>
        <v>【32.5】</v>
      </c>
      <c r="CB6" s="64" t="e">
        <f>IF(CB8="-",NA(),CB8)</f>
        <v>#N/A</v>
      </c>
      <c r="CC6" s="64" t="e">
        <f t="shared" ref="CC6:CK6" si="8">IF(CC8="-",NA(),CC8)</f>
        <v>#N/A</v>
      </c>
      <c r="CD6" s="64" t="e">
        <f t="shared" si="8"/>
        <v>#N/A</v>
      </c>
      <c r="CE6" s="64">
        <f t="shared" si="8"/>
        <v>-61.8</v>
      </c>
      <c r="CF6" s="64">
        <f t="shared" si="8"/>
        <v>-54.2</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t="e">
        <f>IF(CM8="-",NA(),CM8)</f>
        <v>#N/A</v>
      </c>
      <c r="CN6" s="59" t="e">
        <f t="shared" ref="CN6:CV6" si="9">IF(CN8="-",NA(),CN8)</f>
        <v>#N/A</v>
      </c>
      <c r="CO6" s="59" t="e">
        <f t="shared" si="9"/>
        <v>#N/A</v>
      </c>
      <c r="CP6" s="59">
        <f t="shared" si="9"/>
        <v>-38127</v>
      </c>
      <c r="CQ6" s="59">
        <f t="shared" si="9"/>
        <v>-34969</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112</v>
      </c>
      <c r="DI6" s="60">
        <f t="shared" ref="DI6:DJ6" si="10">DI8</f>
        <v>173897</v>
      </c>
      <c r="DJ6" s="60">
        <f t="shared" si="10"/>
        <v>15000</v>
      </c>
      <c r="DK6" s="64"/>
      <c r="DL6" s="64"/>
      <c r="DM6" s="64"/>
      <c r="DN6" s="64"/>
      <c r="DO6" s="64"/>
      <c r="DP6" s="64"/>
      <c r="DQ6" s="64"/>
      <c r="DR6" s="64"/>
      <c r="DS6" s="64"/>
      <c r="DT6" s="64"/>
      <c r="DU6" s="64" t="s">
        <v>113</v>
      </c>
      <c r="DV6" s="64" t="e">
        <f>IF(DV8="-",NA(),DV8)</f>
        <v>#N/A</v>
      </c>
      <c r="DW6" s="64" t="e">
        <f t="shared" ref="DW6:EE6" si="11">IF(DW8="-",NA(),DW8)</f>
        <v>#N/A</v>
      </c>
      <c r="DX6" s="64" t="e">
        <f t="shared" si="11"/>
        <v>#N/A</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t="e">
        <f>IF(EG8="-",NA(),EG8)</f>
        <v>#N/A</v>
      </c>
      <c r="EH6" s="65" t="e">
        <f t="shared" ref="EH6:EP6" si="12">IF(EH8="-",NA(),EH8)</f>
        <v>#N/A</v>
      </c>
      <c r="EI6" s="65" t="e">
        <f t="shared" si="12"/>
        <v>#N/A</v>
      </c>
      <c r="EJ6" s="65">
        <f t="shared" si="12"/>
        <v>0</v>
      </c>
      <c r="EK6" s="65">
        <f t="shared" si="12"/>
        <v>0</v>
      </c>
      <c r="EL6" s="65">
        <f t="shared" si="12"/>
        <v>5.4100000000000002E-2</v>
      </c>
      <c r="EM6" s="65">
        <f t="shared" si="12"/>
        <v>4.3900000000000002E-2</v>
      </c>
      <c r="EN6" s="65">
        <f t="shared" si="12"/>
        <v>4.3799999999999999E-2</v>
      </c>
      <c r="EO6" s="65">
        <f t="shared" si="12"/>
        <v>5.3400000000000003E-2</v>
      </c>
      <c r="EP6" s="65">
        <f t="shared" si="12"/>
        <v>4.82E-2</v>
      </c>
    </row>
    <row r="7" spans="1:146" s="66" customFormat="1" x14ac:dyDescent="0.2">
      <c r="A7" s="42" t="s">
        <v>114</v>
      </c>
      <c r="B7" s="57">
        <f t="shared" ref="B7:X7" si="13">B8</f>
        <v>2018</v>
      </c>
      <c r="C7" s="57">
        <f t="shared" si="13"/>
        <v>382060</v>
      </c>
      <c r="D7" s="57">
        <f t="shared" si="13"/>
        <v>47</v>
      </c>
      <c r="E7" s="57">
        <f t="shared" si="13"/>
        <v>11</v>
      </c>
      <c r="F7" s="57">
        <f t="shared" si="13"/>
        <v>1</v>
      </c>
      <c r="G7" s="57">
        <f t="shared" si="13"/>
        <v>5</v>
      </c>
      <c r="H7" s="57" t="str">
        <f t="shared" si="13"/>
        <v>愛媛県　西条市</v>
      </c>
      <c r="I7" s="57" t="str">
        <f t="shared" si="13"/>
        <v>椿交流館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1751</v>
      </c>
      <c r="R7" s="60">
        <f t="shared" si="13"/>
        <v>22</v>
      </c>
      <c r="S7" s="61">
        <f t="shared" si="13"/>
        <v>3000</v>
      </c>
      <c r="T7" s="62" t="str">
        <f t="shared" si="13"/>
        <v>利用料金制</v>
      </c>
      <c r="U7" s="58">
        <f t="shared" si="13"/>
        <v>0</v>
      </c>
      <c r="V7" s="62" t="str">
        <f t="shared" si="13"/>
        <v>有</v>
      </c>
      <c r="W7" s="63">
        <f t="shared" si="13"/>
        <v>66.7</v>
      </c>
      <c r="X7" s="62" t="str">
        <f t="shared" si="13"/>
        <v>有</v>
      </c>
      <c r="Y7" s="64" t="str">
        <f>Y8</f>
        <v>-</v>
      </c>
      <c r="Z7" s="64" t="str">
        <f t="shared" ref="Z7:AH7" si="14">Z8</f>
        <v>-</v>
      </c>
      <c r="AA7" s="64" t="str">
        <f t="shared" si="14"/>
        <v>-</v>
      </c>
      <c r="AB7" s="64">
        <f t="shared" si="14"/>
        <v>82.3</v>
      </c>
      <c r="AC7" s="64">
        <f t="shared" si="14"/>
        <v>85.6</v>
      </c>
      <c r="AD7" s="64">
        <f t="shared" si="14"/>
        <v>86.7</v>
      </c>
      <c r="AE7" s="64">
        <f t="shared" si="14"/>
        <v>90.7</v>
      </c>
      <c r="AF7" s="64">
        <f t="shared" si="14"/>
        <v>86.4</v>
      </c>
      <c r="AG7" s="64">
        <f t="shared" si="14"/>
        <v>93.1</v>
      </c>
      <c r="AH7" s="64">
        <f t="shared" si="14"/>
        <v>90.5</v>
      </c>
      <c r="AI7" s="64"/>
      <c r="AJ7" s="64" t="str">
        <f>AJ8</f>
        <v>-</v>
      </c>
      <c r="AK7" s="64" t="str">
        <f t="shared" ref="AK7:AS7" si="15">AK8</f>
        <v>-</v>
      </c>
      <c r="AL7" s="64" t="str">
        <f t="shared" si="15"/>
        <v>-</v>
      </c>
      <c r="AM7" s="64">
        <f t="shared" si="15"/>
        <v>20.5</v>
      </c>
      <c r="AN7" s="64">
        <f t="shared" si="15"/>
        <v>20.8</v>
      </c>
      <c r="AO7" s="64">
        <f t="shared" si="15"/>
        <v>34.4</v>
      </c>
      <c r="AP7" s="64">
        <f t="shared" si="15"/>
        <v>35.5</v>
      </c>
      <c r="AQ7" s="64">
        <f t="shared" si="15"/>
        <v>34.700000000000003</v>
      </c>
      <c r="AR7" s="64">
        <f t="shared" si="15"/>
        <v>32.299999999999997</v>
      </c>
      <c r="AS7" s="64">
        <f t="shared" si="15"/>
        <v>19.7</v>
      </c>
      <c r="AT7" s="64"/>
      <c r="AU7" s="59" t="str">
        <f>AU8</f>
        <v>-</v>
      </c>
      <c r="AV7" s="59" t="str">
        <f t="shared" ref="AV7:BD7" si="16">AV8</f>
        <v>-</v>
      </c>
      <c r="AW7" s="59" t="str">
        <f t="shared" si="16"/>
        <v>-</v>
      </c>
      <c r="AX7" s="59">
        <f t="shared" si="16"/>
        <v>134408</v>
      </c>
      <c r="AY7" s="59">
        <f t="shared" si="16"/>
        <v>108795</v>
      </c>
      <c r="AZ7" s="59">
        <f t="shared" si="16"/>
        <v>4046</v>
      </c>
      <c r="BA7" s="59">
        <f t="shared" si="16"/>
        <v>4096</v>
      </c>
      <c r="BB7" s="59">
        <f t="shared" si="16"/>
        <v>11889</v>
      </c>
      <c r="BC7" s="59">
        <f t="shared" si="16"/>
        <v>15661</v>
      </c>
      <c r="BD7" s="59">
        <f t="shared" si="16"/>
        <v>8338</v>
      </c>
      <c r="BE7" s="59"/>
      <c r="BF7" s="64" t="str">
        <f>BF8</f>
        <v>-</v>
      </c>
      <c r="BG7" s="64" t="str">
        <f t="shared" ref="BG7:BO7" si="17">BG8</f>
        <v>-</v>
      </c>
      <c r="BH7" s="64" t="str">
        <f t="shared" si="17"/>
        <v>-</v>
      </c>
      <c r="BI7" s="64">
        <f t="shared" si="17"/>
        <v>1.9</v>
      </c>
      <c r="BJ7" s="64">
        <f t="shared" si="17"/>
        <v>2.4</v>
      </c>
      <c r="BK7" s="64">
        <f t="shared" si="17"/>
        <v>16.7</v>
      </c>
      <c r="BL7" s="64">
        <f t="shared" si="17"/>
        <v>17.399999999999999</v>
      </c>
      <c r="BM7" s="64">
        <f t="shared" si="17"/>
        <v>16</v>
      </c>
      <c r="BN7" s="64">
        <f t="shared" si="17"/>
        <v>15.6</v>
      </c>
      <c r="BO7" s="64">
        <f t="shared" si="17"/>
        <v>16.3</v>
      </c>
      <c r="BP7" s="64"/>
      <c r="BQ7" s="64" t="str">
        <f>BQ8</f>
        <v>-</v>
      </c>
      <c r="BR7" s="64" t="str">
        <f t="shared" ref="BR7:BZ7" si="18">BR8</f>
        <v>-</v>
      </c>
      <c r="BS7" s="64" t="str">
        <f t="shared" si="18"/>
        <v>-</v>
      </c>
      <c r="BT7" s="64">
        <f t="shared" si="18"/>
        <v>54.2</v>
      </c>
      <c r="BU7" s="64">
        <f t="shared" si="18"/>
        <v>41.5</v>
      </c>
      <c r="BV7" s="64">
        <f t="shared" si="18"/>
        <v>38.4</v>
      </c>
      <c r="BW7" s="64">
        <f t="shared" si="18"/>
        <v>35.799999999999997</v>
      </c>
      <c r="BX7" s="64">
        <f t="shared" si="18"/>
        <v>39.4</v>
      </c>
      <c r="BY7" s="64">
        <f t="shared" si="18"/>
        <v>41.5</v>
      </c>
      <c r="BZ7" s="64">
        <f t="shared" si="18"/>
        <v>33.9</v>
      </c>
      <c r="CA7" s="64"/>
      <c r="CB7" s="64" t="str">
        <f>CB8</f>
        <v>-</v>
      </c>
      <c r="CC7" s="64" t="str">
        <f t="shared" ref="CC7:CK7" si="19">CC8</f>
        <v>-</v>
      </c>
      <c r="CD7" s="64" t="str">
        <f t="shared" si="19"/>
        <v>-</v>
      </c>
      <c r="CE7" s="64">
        <f t="shared" si="19"/>
        <v>-61.8</v>
      </c>
      <c r="CF7" s="64">
        <f t="shared" si="19"/>
        <v>-54.2</v>
      </c>
      <c r="CG7" s="64">
        <f t="shared" si="19"/>
        <v>-22.8</v>
      </c>
      <c r="CH7" s="64">
        <f t="shared" si="19"/>
        <v>-17.100000000000001</v>
      </c>
      <c r="CI7" s="64">
        <f t="shared" si="19"/>
        <v>-18.899999999999999</v>
      </c>
      <c r="CJ7" s="64">
        <f t="shared" si="19"/>
        <v>-20.100000000000001</v>
      </c>
      <c r="CK7" s="64">
        <f t="shared" si="19"/>
        <v>-47.7</v>
      </c>
      <c r="CL7" s="64"/>
      <c r="CM7" s="59" t="str">
        <f>CM8</f>
        <v>-</v>
      </c>
      <c r="CN7" s="59" t="str">
        <f t="shared" ref="CN7:CV7" si="20">CN8</f>
        <v>-</v>
      </c>
      <c r="CO7" s="59" t="str">
        <f t="shared" si="20"/>
        <v>-</v>
      </c>
      <c r="CP7" s="59">
        <f t="shared" si="20"/>
        <v>-38127</v>
      </c>
      <c r="CQ7" s="59">
        <f t="shared" si="20"/>
        <v>-34969</v>
      </c>
      <c r="CR7" s="59">
        <f t="shared" si="20"/>
        <v>-10419</v>
      </c>
      <c r="CS7" s="59">
        <f t="shared" si="20"/>
        <v>-9739</v>
      </c>
      <c r="CT7" s="59">
        <f t="shared" si="20"/>
        <v>-10274</v>
      </c>
      <c r="CU7" s="59">
        <f t="shared" si="20"/>
        <v>-13530</v>
      </c>
      <c r="CV7" s="59">
        <f t="shared" si="20"/>
        <v>-14948</v>
      </c>
      <c r="CW7" s="59"/>
      <c r="CX7" s="64" t="s">
        <v>115</v>
      </c>
      <c r="CY7" s="64" t="s">
        <v>115</v>
      </c>
      <c r="CZ7" s="64" t="s">
        <v>115</v>
      </c>
      <c r="DA7" s="64" t="s">
        <v>115</v>
      </c>
      <c r="DB7" s="64" t="s">
        <v>115</v>
      </c>
      <c r="DC7" s="64" t="s">
        <v>115</v>
      </c>
      <c r="DD7" s="64" t="s">
        <v>115</v>
      </c>
      <c r="DE7" s="64" t="s">
        <v>115</v>
      </c>
      <c r="DF7" s="64" t="s">
        <v>115</v>
      </c>
      <c r="DG7" s="64" t="s">
        <v>112</v>
      </c>
      <c r="DH7" s="64"/>
      <c r="DI7" s="60">
        <f>DI8</f>
        <v>173897</v>
      </c>
      <c r="DJ7" s="60">
        <f>DJ8</f>
        <v>15000</v>
      </c>
      <c r="DK7" s="64" t="s">
        <v>115</v>
      </c>
      <c r="DL7" s="64" t="s">
        <v>115</v>
      </c>
      <c r="DM7" s="64" t="s">
        <v>115</v>
      </c>
      <c r="DN7" s="64" t="s">
        <v>115</v>
      </c>
      <c r="DO7" s="64" t="s">
        <v>115</v>
      </c>
      <c r="DP7" s="64" t="s">
        <v>115</v>
      </c>
      <c r="DQ7" s="64" t="s">
        <v>115</v>
      </c>
      <c r="DR7" s="64" t="s">
        <v>115</v>
      </c>
      <c r="DS7" s="64" t="s">
        <v>115</v>
      </c>
      <c r="DT7" s="64" t="s">
        <v>112</v>
      </c>
      <c r="DU7" s="64"/>
      <c r="DV7" s="64" t="str">
        <f>DV8</f>
        <v>-</v>
      </c>
      <c r="DW7" s="64" t="str">
        <f t="shared" ref="DW7:EE7" si="21">DW8</f>
        <v>-</v>
      </c>
      <c r="DX7" s="64" t="str">
        <f t="shared" si="21"/>
        <v>-</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2">
      <c r="A8" s="42"/>
      <c r="B8" s="67">
        <v>2018</v>
      </c>
      <c r="C8" s="67">
        <v>382060</v>
      </c>
      <c r="D8" s="67">
        <v>47</v>
      </c>
      <c r="E8" s="67">
        <v>11</v>
      </c>
      <c r="F8" s="67">
        <v>1</v>
      </c>
      <c r="G8" s="67">
        <v>5</v>
      </c>
      <c r="H8" s="67" t="s">
        <v>116</v>
      </c>
      <c r="I8" s="67" t="s">
        <v>117</v>
      </c>
      <c r="J8" s="67" t="s">
        <v>118</v>
      </c>
      <c r="K8" s="67" t="s">
        <v>119</v>
      </c>
      <c r="L8" s="67" t="s">
        <v>120</v>
      </c>
      <c r="M8" s="67" t="s">
        <v>121</v>
      </c>
      <c r="N8" s="67" t="s">
        <v>122</v>
      </c>
      <c r="O8" s="68" t="s">
        <v>123</v>
      </c>
      <c r="P8" s="68" t="s">
        <v>123</v>
      </c>
      <c r="Q8" s="69">
        <v>1751</v>
      </c>
      <c r="R8" s="69">
        <v>22</v>
      </c>
      <c r="S8" s="70">
        <v>3000</v>
      </c>
      <c r="T8" s="71" t="s">
        <v>124</v>
      </c>
      <c r="U8" s="68">
        <v>0</v>
      </c>
      <c r="V8" s="71" t="s">
        <v>125</v>
      </c>
      <c r="W8" s="72">
        <v>66.7</v>
      </c>
      <c r="X8" s="71" t="s">
        <v>125</v>
      </c>
      <c r="Y8" s="73" t="s">
        <v>126</v>
      </c>
      <c r="Z8" s="73" t="s">
        <v>126</v>
      </c>
      <c r="AA8" s="73" t="s">
        <v>126</v>
      </c>
      <c r="AB8" s="73">
        <v>82.3</v>
      </c>
      <c r="AC8" s="73">
        <v>85.6</v>
      </c>
      <c r="AD8" s="73">
        <v>86.7</v>
      </c>
      <c r="AE8" s="73">
        <v>90.7</v>
      </c>
      <c r="AF8" s="73">
        <v>86.4</v>
      </c>
      <c r="AG8" s="73">
        <v>93.1</v>
      </c>
      <c r="AH8" s="73">
        <v>90.5</v>
      </c>
      <c r="AI8" s="73">
        <v>112</v>
      </c>
      <c r="AJ8" s="73" t="s">
        <v>126</v>
      </c>
      <c r="AK8" s="73" t="s">
        <v>126</v>
      </c>
      <c r="AL8" s="73" t="s">
        <v>126</v>
      </c>
      <c r="AM8" s="73">
        <v>20.5</v>
      </c>
      <c r="AN8" s="73">
        <v>20.8</v>
      </c>
      <c r="AO8" s="73">
        <v>34.4</v>
      </c>
      <c r="AP8" s="73">
        <v>35.5</v>
      </c>
      <c r="AQ8" s="73">
        <v>34.700000000000003</v>
      </c>
      <c r="AR8" s="73">
        <v>32.299999999999997</v>
      </c>
      <c r="AS8" s="73">
        <v>19.7</v>
      </c>
      <c r="AT8" s="73">
        <v>19.5</v>
      </c>
      <c r="AU8" s="74" t="s">
        <v>126</v>
      </c>
      <c r="AV8" s="74" t="s">
        <v>126</v>
      </c>
      <c r="AW8" s="74" t="s">
        <v>126</v>
      </c>
      <c r="AX8" s="74">
        <v>134408</v>
      </c>
      <c r="AY8" s="74">
        <v>108795</v>
      </c>
      <c r="AZ8" s="74">
        <v>4046</v>
      </c>
      <c r="BA8" s="74">
        <v>4096</v>
      </c>
      <c r="BB8" s="74">
        <v>11889</v>
      </c>
      <c r="BC8" s="74">
        <v>15661</v>
      </c>
      <c r="BD8" s="74">
        <v>8338</v>
      </c>
      <c r="BE8" s="74">
        <v>4220</v>
      </c>
      <c r="BF8" s="73" t="s">
        <v>126</v>
      </c>
      <c r="BG8" s="73" t="s">
        <v>126</v>
      </c>
      <c r="BH8" s="73" t="s">
        <v>126</v>
      </c>
      <c r="BI8" s="73">
        <v>1.9</v>
      </c>
      <c r="BJ8" s="73">
        <v>2.4</v>
      </c>
      <c r="BK8" s="73">
        <v>16.7</v>
      </c>
      <c r="BL8" s="73">
        <v>17.399999999999999</v>
      </c>
      <c r="BM8" s="73">
        <v>16</v>
      </c>
      <c r="BN8" s="73">
        <v>15.6</v>
      </c>
      <c r="BO8" s="73">
        <v>16.3</v>
      </c>
      <c r="BP8" s="73">
        <v>22.1</v>
      </c>
      <c r="BQ8" s="73" t="s">
        <v>126</v>
      </c>
      <c r="BR8" s="73" t="s">
        <v>126</v>
      </c>
      <c r="BS8" s="73" t="s">
        <v>126</v>
      </c>
      <c r="BT8" s="73">
        <v>54.2</v>
      </c>
      <c r="BU8" s="73">
        <v>41.5</v>
      </c>
      <c r="BV8" s="73">
        <v>38.4</v>
      </c>
      <c r="BW8" s="73">
        <v>35.799999999999997</v>
      </c>
      <c r="BX8" s="73">
        <v>39.4</v>
      </c>
      <c r="BY8" s="73">
        <v>41.5</v>
      </c>
      <c r="BZ8" s="73">
        <v>33.9</v>
      </c>
      <c r="CA8" s="73">
        <v>32.5</v>
      </c>
      <c r="CB8" s="73" t="s">
        <v>126</v>
      </c>
      <c r="CC8" s="73" t="s">
        <v>126</v>
      </c>
      <c r="CD8" s="73" t="s">
        <v>126</v>
      </c>
      <c r="CE8" s="75">
        <v>-61.8</v>
      </c>
      <c r="CF8" s="75">
        <v>-54.2</v>
      </c>
      <c r="CG8" s="73">
        <v>-22.8</v>
      </c>
      <c r="CH8" s="73">
        <v>-17.100000000000001</v>
      </c>
      <c r="CI8" s="73">
        <v>-18.899999999999999</v>
      </c>
      <c r="CJ8" s="73">
        <v>-20.100000000000001</v>
      </c>
      <c r="CK8" s="73">
        <v>-47.7</v>
      </c>
      <c r="CL8" s="73">
        <v>-106</v>
      </c>
      <c r="CM8" s="74" t="s">
        <v>126</v>
      </c>
      <c r="CN8" s="74" t="s">
        <v>126</v>
      </c>
      <c r="CO8" s="74" t="s">
        <v>126</v>
      </c>
      <c r="CP8" s="74">
        <v>-38127</v>
      </c>
      <c r="CQ8" s="74">
        <v>-34969</v>
      </c>
      <c r="CR8" s="74">
        <v>-10419</v>
      </c>
      <c r="CS8" s="74">
        <v>-9739</v>
      </c>
      <c r="CT8" s="74">
        <v>-10274</v>
      </c>
      <c r="CU8" s="74">
        <v>-13530</v>
      </c>
      <c r="CV8" s="74">
        <v>-14948</v>
      </c>
      <c r="CW8" s="74">
        <v>-5790</v>
      </c>
      <c r="CX8" s="73" t="s">
        <v>126</v>
      </c>
      <c r="CY8" s="73" t="s">
        <v>126</v>
      </c>
      <c r="CZ8" s="73" t="s">
        <v>126</v>
      </c>
      <c r="DA8" s="73" t="s">
        <v>126</v>
      </c>
      <c r="DB8" s="73" t="s">
        <v>126</v>
      </c>
      <c r="DC8" s="73" t="s">
        <v>126</v>
      </c>
      <c r="DD8" s="73" t="s">
        <v>126</v>
      </c>
      <c r="DE8" s="73" t="s">
        <v>126</v>
      </c>
      <c r="DF8" s="73" t="s">
        <v>126</v>
      </c>
      <c r="DG8" s="73" t="s">
        <v>126</v>
      </c>
      <c r="DH8" s="73" t="s">
        <v>126</v>
      </c>
      <c r="DI8" s="69">
        <v>173897</v>
      </c>
      <c r="DJ8" s="69">
        <v>15000</v>
      </c>
      <c r="DK8" s="73" t="s">
        <v>126</v>
      </c>
      <c r="DL8" s="73" t="s">
        <v>126</v>
      </c>
      <c r="DM8" s="73" t="s">
        <v>126</v>
      </c>
      <c r="DN8" s="73" t="s">
        <v>126</v>
      </c>
      <c r="DO8" s="73" t="s">
        <v>126</v>
      </c>
      <c r="DP8" s="73" t="s">
        <v>126</v>
      </c>
      <c r="DQ8" s="73" t="s">
        <v>126</v>
      </c>
      <c r="DR8" s="73" t="s">
        <v>126</v>
      </c>
      <c r="DS8" s="73" t="s">
        <v>126</v>
      </c>
      <c r="DT8" s="73" t="s">
        <v>126</v>
      </c>
      <c r="DU8" s="73" t="s">
        <v>126</v>
      </c>
      <c r="DV8" s="73" t="s">
        <v>126</v>
      </c>
      <c r="DW8" s="73" t="s">
        <v>126</v>
      </c>
      <c r="DX8" s="73" t="s">
        <v>126</v>
      </c>
      <c r="DY8" s="73">
        <v>0</v>
      </c>
      <c r="DZ8" s="73">
        <v>0</v>
      </c>
      <c r="EA8" s="73">
        <v>48</v>
      </c>
      <c r="EB8" s="73">
        <v>41.2</v>
      </c>
      <c r="EC8" s="73">
        <v>38.5</v>
      </c>
      <c r="ED8" s="73">
        <v>34.200000000000003</v>
      </c>
      <c r="EE8" s="73">
        <v>38.5</v>
      </c>
      <c r="EF8" s="73">
        <v>167.7</v>
      </c>
      <c r="EG8" s="76" t="s">
        <v>126</v>
      </c>
      <c r="EH8" s="77" t="s">
        <v>126</v>
      </c>
      <c r="EI8" s="77" t="s">
        <v>126</v>
      </c>
      <c r="EJ8" s="77">
        <v>0</v>
      </c>
      <c r="EK8" s="77">
        <v>0</v>
      </c>
      <c r="EL8" s="77">
        <v>5.4100000000000002E-2</v>
      </c>
      <c r="EM8" s="77">
        <v>4.3900000000000002E-2</v>
      </c>
      <c r="EN8" s="77">
        <v>4.3799999999999999E-2</v>
      </c>
      <c r="EO8" s="77">
        <v>5.3400000000000003E-2</v>
      </c>
      <c r="EP8" s="77">
        <v>4.82E-2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127</v>
      </c>
      <c r="C10" s="82" t="s">
        <v>128</v>
      </c>
      <c r="D10" s="82" t="s">
        <v>129</v>
      </c>
      <c r="E10" s="82" t="s">
        <v>130</v>
      </c>
      <c r="F10" s="82" t="s">
        <v>131</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優貴</cp:lastModifiedBy>
  <cp:lastPrinted>2020-01-29T23:44:54Z</cp:lastPrinted>
  <dcterms:created xsi:type="dcterms:W3CDTF">2019-12-05T07:18:53Z</dcterms:created>
  <dcterms:modified xsi:type="dcterms:W3CDTF">2020-02-06T23:36:08Z</dcterms:modified>
  <cp:category/>
</cp:coreProperties>
</file>